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minau\My ShareSync\DATA\Advocacy - FEDERAL\REGULATORY Folder\2026 Regulatory Affairs\Mina 2026\CB Calculators\"/>
    </mc:Choice>
  </mc:AlternateContent>
  <xr:revisionPtr revIDLastSave="0" documentId="13_ncr:1_{FFDEE719-4C90-4C49-BE13-2BF71880C0CE}" xr6:coauthVersionLast="47" xr6:coauthVersionMax="47" xr10:uidLastSave="{00000000-0000-0000-0000-000000000000}"/>
  <bookViews>
    <workbookView xWindow="10170" yWindow="1050" windowWidth="17970" windowHeight="14235" xr2:uid="{0E16B1FE-0DE5-4752-B798-BE6767AC1B5D}"/>
  </bookViews>
  <sheets>
    <sheet name="Instructions" sheetId="8" r:id="rId1"/>
    <sheet name="AAH Ostomy Calculator" sheetId="1" r:id="rId2"/>
  </sheets>
  <definedNames>
    <definedName name="_xlnm._FilterDatabase" localSheetId="1" hidden="1">'AAH Ostomy Calculator'!$A$7:$M$7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8" i="1" l="1"/>
  <c r="F8" i="1" l="1"/>
  <c r="E18" i="1"/>
  <c r="E36" i="1"/>
  <c r="J36" i="1" s="1"/>
  <c r="F36" i="1"/>
  <c r="E13" i="1"/>
  <c r="L13" i="1" s="1"/>
  <c r="K18" i="1"/>
  <c r="E79" i="1"/>
  <c r="E92" i="1"/>
  <c r="L92" i="1" s="1"/>
  <c r="E30" i="1"/>
  <c r="M30" i="1" s="1"/>
  <c r="E56" i="1"/>
  <c r="F56" i="1" s="1"/>
  <c r="I56" i="1"/>
  <c r="E16" i="1"/>
  <c r="E73" i="1"/>
  <c r="F73" i="1" s="1"/>
  <c r="E29" i="1"/>
  <c r="I29" i="1" s="1"/>
  <c r="K29" i="1"/>
  <c r="E98" i="1"/>
  <c r="K98" i="1" s="1"/>
  <c r="E102" i="1"/>
  <c r="E91" i="1"/>
  <c r="M91" i="1" s="1"/>
  <c r="E55" i="1"/>
  <c r="M55" i="1" s="1"/>
  <c r="E72" i="1"/>
  <c r="J72" i="1" s="1"/>
  <c r="E80" i="1"/>
  <c r="F80" i="1" s="1"/>
  <c r="E63" i="1"/>
  <c r="I63" i="1" s="1"/>
  <c r="F63" i="1"/>
  <c r="E96" i="1"/>
  <c r="L96" i="1" s="1"/>
  <c r="E60" i="1"/>
  <c r="I60" i="1" s="1"/>
  <c r="E33" i="1"/>
  <c r="I33" i="1" s="1"/>
  <c r="E42" i="1"/>
  <c r="E65" i="1"/>
  <c r="M65" i="1" s="1"/>
  <c r="E58" i="1"/>
  <c r="M58" i="1" s="1"/>
  <c r="E100" i="1"/>
  <c r="K100" i="1" s="1"/>
  <c r="E76" i="1"/>
  <c r="J76" i="1" s="1"/>
  <c r="E68" i="1"/>
  <c r="I68" i="1" s="1"/>
  <c r="E19" i="1"/>
  <c r="M19" i="1" s="1"/>
  <c r="E46" i="1"/>
  <c r="F46" i="1" s="1"/>
  <c r="E84" i="1"/>
  <c r="E71" i="1"/>
  <c r="K71" i="1" s="1"/>
  <c r="E59" i="1"/>
  <c r="I59" i="1" s="1"/>
  <c r="E97" i="1"/>
  <c r="J97" i="1" s="1"/>
  <c r="E51" i="1"/>
  <c r="K51" i="1" s="1"/>
  <c r="E26" i="1"/>
  <c r="M26" i="1" s="1"/>
  <c r="E35" i="1"/>
  <c r="L35" i="1" s="1"/>
  <c r="E28" i="1"/>
  <c r="M28" i="1" s="1"/>
  <c r="E52" i="1"/>
  <c r="E74" i="1"/>
  <c r="K74" i="1" s="1"/>
  <c r="E70" i="1"/>
  <c r="K70" i="1" s="1"/>
  <c r="E78" i="1"/>
  <c r="K78" i="1" s="1"/>
  <c r="E24" i="1"/>
  <c r="I24" i="1" s="1"/>
  <c r="E62" i="1"/>
  <c r="K62" i="1" s="1"/>
  <c r="E41" i="1"/>
  <c r="K41" i="1" s="1"/>
  <c r="E17" i="1"/>
  <c r="F17" i="1" s="1"/>
  <c r="E54" i="1"/>
  <c r="E14" i="1"/>
  <c r="F14" i="1" s="1"/>
  <c r="E39" i="1"/>
  <c r="I39" i="1" s="1"/>
  <c r="E85" i="1"/>
  <c r="L85" i="1" s="1"/>
  <c r="E11" i="1"/>
  <c r="J11" i="1" s="1"/>
  <c r="E95" i="1"/>
  <c r="J95" i="1" s="1"/>
  <c r="E93" i="1"/>
  <c r="L93" i="1" s="1"/>
  <c r="E49" i="1"/>
  <c r="I49" i="1" s="1"/>
  <c r="E53" i="1"/>
  <c r="J53" i="1" s="1"/>
  <c r="E43" i="1"/>
  <c r="K43" i="1" s="1"/>
  <c r="E86" i="1"/>
  <c r="J86" i="1" s="1"/>
  <c r="E82" i="1"/>
  <c r="F82" i="1" s="1"/>
  <c r="E37" i="1"/>
  <c r="M37" i="1" s="1"/>
  <c r="E38" i="1"/>
  <c r="K38" i="1" s="1"/>
  <c r="E47" i="1"/>
  <c r="L47" i="1" s="1"/>
  <c r="E66" i="1"/>
  <c r="J66" i="1" s="1"/>
  <c r="E31" i="1"/>
  <c r="K31" i="1" s="1"/>
  <c r="E23" i="1"/>
  <c r="I23" i="1" s="1"/>
  <c r="E69" i="1"/>
  <c r="K69" i="1" s="1"/>
  <c r="E10" i="1"/>
  <c r="K10" i="1" s="1"/>
  <c r="E88" i="1"/>
  <c r="J88" i="1" s="1"/>
  <c r="E50" i="1"/>
  <c r="K50" i="1" s="1"/>
  <c r="E44" i="1"/>
  <c r="F44" i="1" s="1"/>
  <c r="E25" i="1"/>
  <c r="M25" i="1" s="1"/>
  <c r="E15" i="1"/>
  <c r="K15" i="1" s="1"/>
  <c r="E61" i="1"/>
  <c r="J61" i="1" s="1"/>
  <c r="E57" i="1"/>
  <c r="F57" i="1" s="1"/>
  <c r="E75" i="1"/>
  <c r="F75" i="1" s="1"/>
  <c r="E81" i="1"/>
  <c r="I81" i="1" s="1"/>
  <c r="E89" i="1"/>
  <c r="J89" i="1" s="1"/>
  <c r="E12" i="1"/>
  <c r="M12" i="1" s="1"/>
  <c r="E21" i="1"/>
  <c r="I21" i="1" s="1"/>
  <c r="E94" i="1"/>
  <c r="M94" i="1" s="1"/>
  <c r="E48" i="1"/>
  <c r="M48" i="1" s="1"/>
  <c r="E90" i="1"/>
  <c r="F90" i="1" s="1"/>
  <c r="E34" i="1"/>
  <c r="L34" i="1" s="1"/>
  <c r="E83" i="1"/>
  <c r="L83" i="1" s="1"/>
  <c r="E27" i="1"/>
  <c r="J27" i="1" s="1"/>
  <c r="E99" i="1"/>
  <c r="F99" i="1" s="1"/>
  <c r="E77" i="1"/>
  <c r="K77" i="1" s="1"/>
  <c r="E45" i="1"/>
  <c r="J45" i="1" s="1"/>
  <c r="E87" i="1"/>
  <c r="J87" i="1" s="1"/>
  <c r="E40" i="1"/>
  <c r="F40" i="1" s="1"/>
  <c r="E22" i="1"/>
  <c r="K22" i="1" s="1"/>
  <c r="E67" i="1"/>
  <c r="M67" i="1" s="1"/>
  <c r="E103" i="1"/>
  <c r="J103" i="1" s="1"/>
  <c r="E64" i="1"/>
  <c r="I64" i="1" s="1"/>
  <c r="I8" i="1"/>
  <c r="K8" i="1"/>
  <c r="M8" i="1"/>
  <c r="J8" i="1"/>
  <c r="L8" i="1"/>
  <c r="E101" i="1"/>
  <c r="L101" i="1" s="1"/>
  <c r="E32" i="1"/>
  <c r="I32" i="1" s="1"/>
  <c r="E9" i="1"/>
  <c r="F9" i="1" s="1"/>
  <c r="E20" i="1"/>
  <c r="K20" i="1" s="1"/>
  <c r="M74" i="1" l="1"/>
  <c r="K65" i="1"/>
  <c r="K60" i="1"/>
  <c r="K83" i="1"/>
  <c r="L61" i="1"/>
  <c r="J44" i="1"/>
  <c r="L45" i="1"/>
  <c r="I27" i="1"/>
  <c r="M51" i="1"/>
  <c r="M71" i="1"/>
  <c r="K58" i="1"/>
  <c r="J96" i="1"/>
  <c r="K56" i="1"/>
  <c r="I31" i="1"/>
  <c r="M43" i="1"/>
  <c r="K44" i="1"/>
  <c r="I103" i="1"/>
  <c r="F27" i="1"/>
  <c r="M23" i="1"/>
  <c r="J39" i="1"/>
  <c r="F70" i="1"/>
  <c r="F59" i="1"/>
  <c r="L49" i="1"/>
  <c r="K39" i="1"/>
  <c r="F60" i="1"/>
  <c r="M44" i="1"/>
  <c r="L23" i="1"/>
  <c r="I47" i="1"/>
  <c r="J43" i="1"/>
  <c r="M39" i="1"/>
  <c r="J14" i="1"/>
  <c r="I70" i="1"/>
  <c r="K59" i="1"/>
  <c r="J60" i="1"/>
  <c r="J32" i="1"/>
  <c r="J48" i="1"/>
  <c r="K86" i="1"/>
  <c r="F33" i="1"/>
  <c r="I90" i="1"/>
  <c r="F48" i="1"/>
  <c r="K47" i="1"/>
  <c r="F28" i="1"/>
  <c r="J65" i="1"/>
  <c r="F67" i="1"/>
  <c r="L87" i="1"/>
  <c r="K27" i="1"/>
  <c r="F83" i="1"/>
  <c r="L48" i="1"/>
  <c r="F38" i="1"/>
  <c r="F86" i="1"/>
  <c r="K49" i="1"/>
  <c r="I11" i="1"/>
  <c r="J74" i="1"/>
  <c r="I28" i="1"/>
  <c r="M59" i="1"/>
  <c r="F58" i="1"/>
  <c r="L72" i="1"/>
  <c r="L56" i="1"/>
  <c r="J99" i="1"/>
  <c r="M95" i="1"/>
  <c r="J41" i="1"/>
  <c r="K26" i="1"/>
  <c r="J19" i="1"/>
  <c r="I12" i="1"/>
  <c r="I17" i="1"/>
  <c r="L41" i="1"/>
  <c r="L46" i="1"/>
  <c r="K19" i="1"/>
  <c r="M72" i="1"/>
  <c r="M29" i="1"/>
  <c r="J18" i="1"/>
  <c r="M20" i="1"/>
  <c r="L12" i="1"/>
  <c r="K13" i="1"/>
  <c r="J20" i="1"/>
  <c r="F32" i="1"/>
  <c r="I61" i="1"/>
  <c r="M47" i="1"/>
  <c r="L20" i="1"/>
  <c r="L32" i="1"/>
  <c r="M77" i="1"/>
  <c r="K90" i="1"/>
  <c r="K48" i="1"/>
  <c r="J12" i="1"/>
  <c r="I15" i="1"/>
  <c r="J47" i="1"/>
  <c r="K37" i="1"/>
  <c r="F43" i="1"/>
  <c r="F95" i="1"/>
  <c r="L39" i="1"/>
  <c r="F41" i="1"/>
  <c r="I74" i="1"/>
  <c r="L26" i="1"/>
  <c r="L59" i="1"/>
  <c r="F19" i="1"/>
  <c r="L65" i="1"/>
  <c r="M60" i="1"/>
  <c r="K72" i="1"/>
  <c r="I73" i="1"/>
  <c r="J13" i="1"/>
  <c r="F35" i="1"/>
  <c r="M98" i="1"/>
  <c r="J94" i="1"/>
  <c r="K89" i="1"/>
  <c r="M57" i="1"/>
  <c r="L88" i="1"/>
  <c r="L62" i="1"/>
  <c r="L70" i="1"/>
  <c r="J35" i="1"/>
  <c r="F68" i="1"/>
  <c r="L76" i="1"/>
  <c r="I58" i="1"/>
  <c r="F55" i="1"/>
  <c r="J91" i="1"/>
  <c r="L98" i="1"/>
  <c r="J30" i="1"/>
  <c r="J92" i="1"/>
  <c r="L18" i="1"/>
  <c r="M64" i="1"/>
  <c r="M40" i="1"/>
  <c r="F87" i="1"/>
  <c r="I45" i="1"/>
  <c r="K99" i="1"/>
  <c r="L89" i="1"/>
  <c r="L57" i="1"/>
  <c r="I44" i="1"/>
  <c r="M50" i="1"/>
  <c r="J69" i="1"/>
  <c r="J38" i="1"/>
  <c r="I37" i="1"/>
  <c r="M86" i="1"/>
  <c r="M93" i="1"/>
  <c r="L14" i="1"/>
  <c r="K17" i="1"/>
  <c r="M41" i="1"/>
  <c r="I62" i="1"/>
  <c r="M70" i="1"/>
  <c r="M35" i="1"/>
  <c r="F71" i="1"/>
  <c r="I46" i="1"/>
  <c r="I19" i="1"/>
  <c r="M68" i="1"/>
  <c r="L58" i="1"/>
  <c r="F96" i="1"/>
  <c r="J63" i="1"/>
  <c r="F72" i="1"/>
  <c r="J55" i="1"/>
  <c r="I98" i="1"/>
  <c r="M56" i="1"/>
  <c r="L30" i="1"/>
  <c r="M18" i="1"/>
  <c r="J57" i="1"/>
  <c r="L69" i="1"/>
  <c r="K93" i="1"/>
  <c r="M101" i="1"/>
  <c r="F64" i="1"/>
  <c r="J40" i="1"/>
  <c r="M81" i="1"/>
  <c r="I50" i="1"/>
  <c r="F69" i="1"/>
  <c r="K66" i="1"/>
  <c r="I86" i="1"/>
  <c r="I93" i="1"/>
  <c r="L24" i="1"/>
  <c r="J101" i="1"/>
  <c r="K103" i="1"/>
  <c r="L67" i="1"/>
  <c r="I101" i="1"/>
  <c r="L64" i="1"/>
  <c r="M103" i="1"/>
  <c r="L40" i="1"/>
  <c r="I87" i="1"/>
  <c r="I99" i="1"/>
  <c r="L27" i="1"/>
  <c r="M90" i="1"/>
  <c r="F94" i="1"/>
  <c r="F89" i="1"/>
  <c r="L81" i="1"/>
  <c r="I57" i="1"/>
  <c r="K57" i="1"/>
  <c r="K61" i="1"/>
  <c r="J15" i="1"/>
  <c r="L44" i="1"/>
  <c r="F50" i="1"/>
  <c r="I88" i="1"/>
  <c r="M69" i="1"/>
  <c r="I69" i="1"/>
  <c r="K23" i="1"/>
  <c r="F31" i="1"/>
  <c r="F47" i="1"/>
  <c r="L38" i="1"/>
  <c r="L86" i="1"/>
  <c r="J93" i="1"/>
  <c r="F93" i="1"/>
  <c r="L95" i="1"/>
  <c r="F39" i="1"/>
  <c r="K14" i="1"/>
  <c r="I41" i="1"/>
  <c r="J62" i="1"/>
  <c r="J70" i="1"/>
  <c r="K35" i="1"/>
  <c r="I35" i="1"/>
  <c r="F26" i="1"/>
  <c r="J59" i="1"/>
  <c r="J71" i="1"/>
  <c r="L19" i="1"/>
  <c r="J68" i="1"/>
  <c r="J58" i="1"/>
  <c r="L60" i="1"/>
  <c r="M96" i="1"/>
  <c r="I72" i="1"/>
  <c r="K55" i="1"/>
  <c r="L91" i="1"/>
  <c r="F98" i="1"/>
  <c r="J98" i="1"/>
  <c r="F29" i="1"/>
  <c r="K73" i="1"/>
  <c r="J56" i="1"/>
  <c r="K30" i="1"/>
  <c r="F92" i="1"/>
  <c r="F18" i="1"/>
  <c r="I18" i="1"/>
  <c r="F13" i="1"/>
  <c r="I36" i="1"/>
  <c r="F25" i="1"/>
  <c r="M10" i="1"/>
  <c r="K82" i="1"/>
  <c r="K54" i="1"/>
  <c r="F54" i="1"/>
  <c r="J54" i="1"/>
  <c r="I52" i="1"/>
  <c r="K52" i="1"/>
  <c r="L52" i="1"/>
  <c r="I84" i="1"/>
  <c r="K84" i="1"/>
  <c r="F84" i="1"/>
  <c r="L42" i="1"/>
  <c r="F42" i="1"/>
  <c r="I42" i="1"/>
  <c r="F79" i="1"/>
  <c r="J79" i="1"/>
  <c r="K79" i="1"/>
  <c r="M79" i="1"/>
  <c r="I79" i="1"/>
  <c r="I67" i="1"/>
  <c r="M22" i="1"/>
  <c r="I22" i="1"/>
  <c r="F45" i="1"/>
  <c r="L77" i="1"/>
  <c r="F77" i="1"/>
  <c r="J83" i="1"/>
  <c r="F34" i="1"/>
  <c r="K34" i="1"/>
  <c r="I94" i="1"/>
  <c r="F21" i="1"/>
  <c r="M21" i="1"/>
  <c r="K81" i="1"/>
  <c r="L75" i="1"/>
  <c r="K75" i="1"/>
  <c r="F15" i="1"/>
  <c r="K25" i="1"/>
  <c r="J25" i="1"/>
  <c r="F88" i="1"/>
  <c r="L10" i="1"/>
  <c r="J10" i="1"/>
  <c r="L31" i="1"/>
  <c r="F66" i="1"/>
  <c r="L66" i="1"/>
  <c r="F37" i="1"/>
  <c r="J82" i="1"/>
  <c r="J85" i="1"/>
  <c r="I85" i="1"/>
  <c r="M85" i="1"/>
  <c r="M54" i="1"/>
  <c r="I78" i="1"/>
  <c r="L78" i="1"/>
  <c r="M78" i="1"/>
  <c r="F52" i="1"/>
  <c r="M97" i="1"/>
  <c r="F97" i="1"/>
  <c r="L97" i="1"/>
  <c r="L84" i="1"/>
  <c r="J100" i="1"/>
  <c r="M100" i="1"/>
  <c r="L100" i="1"/>
  <c r="K42" i="1"/>
  <c r="F16" i="1"/>
  <c r="L16" i="1"/>
  <c r="J16" i="1"/>
  <c r="M16" i="1"/>
  <c r="I16" i="1"/>
  <c r="L79" i="1"/>
  <c r="F22" i="1"/>
  <c r="M75" i="1"/>
  <c r="F53" i="1"/>
  <c r="L53" i="1"/>
  <c r="M53" i="1"/>
  <c r="F20" i="1"/>
  <c r="I20" i="1"/>
  <c r="K32" i="1"/>
  <c r="M32" i="1"/>
  <c r="F101" i="1"/>
  <c r="J64" i="1"/>
  <c r="K64" i="1"/>
  <c r="F103" i="1"/>
  <c r="J67" i="1"/>
  <c r="K67" i="1"/>
  <c r="J22" i="1"/>
  <c r="K40" i="1"/>
  <c r="I40" i="1"/>
  <c r="M87" i="1"/>
  <c r="K45" i="1"/>
  <c r="M45" i="1"/>
  <c r="I77" i="1"/>
  <c r="L99" i="1"/>
  <c r="M99" i="1"/>
  <c r="M27" i="1"/>
  <c r="M83" i="1"/>
  <c r="I83" i="1"/>
  <c r="I34" i="1"/>
  <c r="L90" i="1"/>
  <c r="J90" i="1"/>
  <c r="I48" i="1"/>
  <c r="L94" i="1"/>
  <c r="K94" i="1"/>
  <c r="K21" i="1"/>
  <c r="F12" i="1"/>
  <c r="K12" i="1"/>
  <c r="M89" i="1"/>
  <c r="F81" i="1"/>
  <c r="J81" i="1"/>
  <c r="J75" i="1"/>
  <c r="F61" i="1"/>
  <c r="L15" i="1"/>
  <c r="M15" i="1"/>
  <c r="L25" i="1"/>
  <c r="J50" i="1"/>
  <c r="M88" i="1"/>
  <c r="K88" i="1"/>
  <c r="I10" i="1"/>
  <c r="J23" i="1"/>
  <c r="M31" i="1"/>
  <c r="J31" i="1"/>
  <c r="M66" i="1"/>
  <c r="I38" i="1"/>
  <c r="J37" i="1"/>
  <c r="L37" i="1"/>
  <c r="L82" i="1"/>
  <c r="K53" i="1"/>
  <c r="K11" i="1"/>
  <c r="M11" i="1"/>
  <c r="L11" i="1"/>
  <c r="K85" i="1"/>
  <c r="L54" i="1"/>
  <c r="J24" i="1"/>
  <c r="K24" i="1"/>
  <c r="F24" i="1"/>
  <c r="J78" i="1"/>
  <c r="J52" i="1"/>
  <c r="L51" i="1"/>
  <c r="I51" i="1"/>
  <c r="F51" i="1"/>
  <c r="I97" i="1"/>
  <c r="M84" i="1"/>
  <c r="I76" i="1"/>
  <c r="K76" i="1"/>
  <c r="M76" i="1"/>
  <c r="I100" i="1"/>
  <c r="J42" i="1"/>
  <c r="K102" i="1"/>
  <c r="L102" i="1"/>
  <c r="I102" i="1"/>
  <c r="M102" i="1"/>
  <c r="J102" i="1"/>
  <c r="K16" i="1"/>
  <c r="I9" i="1"/>
  <c r="M9" i="1"/>
  <c r="L9" i="1"/>
  <c r="K9" i="1"/>
  <c r="M34" i="1"/>
  <c r="L21" i="1"/>
  <c r="K101" i="1"/>
  <c r="L103" i="1"/>
  <c r="L22" i="1"/>
  <c r="K87" i="1"/>
  <c r="J77" i="1"/>
  <c r="J34" i="1"/>
  <c r="J21" i="1"/>
  <c r="I89" i="1"/>
  <c r="I75" i="1"/>
  <c r="M61" i="1"/>
  <c r="I25" i="1"/>
  <c r="L50" i="1"/>
  <c r="F10" i="1"/>
  <c r="F23" i="1"/>
  <c r="I66" i="1"/>
  <c r="M38" i="1"/>
  <c r="I82" i="1"/>
  <c r="M82" i="1"/>
  <c r="I53" i="1"/>
  <c r="J49" i="1"/>
  <c r="M49" i="1"/>
  <c r="F49" i="1"/>
  <c r="F11" i="1"/>
  <c r="F85" i="1"/>
  <c r="I54" i="1"/>
  <c r="J17" i="1"/>
  <c r="M17" i="1"/>
  <c r="L17" i="1"/>
  <c r="M24" i="1"/>
  <c r="F78" i="1"/>
  <c r="M52" i="1"/>
  <c r="L28" i="1"/>
  <c r="J28" i="1"/>
  <c r="K28" i="1"/>
  <c r="J51" i="1"/>
  <c r="K97" i="1"/>
  <c r="J84" i="1"/>
  <c r="M46" i="1"/>
  <c r="K46" i="1"/>
  <c r="J46" i="1"/>
  <c r="F76" i="1"/>
  <c r="F100" i="1"/>
  <c r="M42" i="1"/>
  <c r="L33" i="1"/>
  <c r="K33" i="1"/>
  <c r="M33" i="1"/>
  <c r="J33" i="1"/>
  <c r="L80" i="1"/>
  <c r="K80" i="1"/>
  <c r="M80" i="1"/>
  <c r="I80" i="1"/>
  <c r="J80" i="1"/>
  <c r="F102" i="1"/>
  <c r="J9" i="1"/>
  <c r="K63" i="1"/>
  <c r="K91" i="1"/>
  <c r="M73" i="1"/>
  <c r="M92" i="1"/>
  <c r="L36" i="1"/>
  <c r="I43" i="1"/>
  <c r="K95" i="1"/>
  <c r="I14" i="1"/>
  <c r="F62" i="1"/>
  <c r="F74" i="1"/>
  <c r="I26" i="1"/>
  <c r="I71" i="1"/>
  <c r="K68" i="1"/>
  <c r="I65" i="1"/>
  <c r="I96" i="1"/>
  <c r="L63" i="1"/>
  <c r="M63" i="1"/>
  <c r="L55" i="1"/>
  <c r="I91" i="1"/>
  <c r="F91" i="1"/>
  <c r="L29" i="1"/>
  <c r="J73" i="1"/>
  <c r="L73" i="1"/>
  <c r="I30" i="1"/>
  <c r="K92" i="1"/>
  <c r="I92" i="1"/>
  <c r="I13" i="1"/>
  <c r="K36" i="1"/>
  <c r="M36" i="1"/>
  <c r="L43" i="1"/>
  <c r="I95" i="1"/>
  <c r="M14" i="1"/>
  <c r="M62" i="1"/>
  <c r="L74" i="1"/>
  <c r="J26" i="1"/>
  <c r="L71" i="1"/>
  <c r="L68" i="1"/>
  <c r="F65" i="1"/>
  <c r="K96" i="1"/>
  <c r="I55" i="1"/>
  <c r="J29" i="1"/>
  <c r="F30" i="1"/>
  <c r="M13" i="1"/>
</calcChain>
</file>

<file path=xl/sharedStrings.xml><?xml version="1.0" encoding="utf-8"?>
<sst xmlns="http://schemas.openxmlformats.org/spreadsheetml/2006/main" count="217" uniqueCount="215">
  <si>
    <t>Lead Item HCPCS:</t>
  </si>
  <si>
    <t>A5057</t>
  </si>
  <si>
    <t>Description:</t>
  </si>
  <si>
    <t>Lead Item Not to Exceed Bid Ceiling:</t>
  </si>
  <si>
    <t>Enter Your Bid:</t>
  </si>
  <si>
    <t>HCPCS Code</t>
  </si>
  <si>
    <t>Description</t>
  </si>
  <si>
    <t>A4385</t>
  </si>
  <si>
    <t>A4407</t>
  </si>
  <si>
    <t>A4409</t>
  </si>
  <si>
    <t>A4425</t>
  </si>
  <si>
    <t>A4362</t>
  </si>
  <si>
    <t>A4414</t>
  </si>
  <si>
    <t>A4419</t>
  </si>
  <si>
    <t>A5063</t>
  </si>
  <si>
    <t>A4432</t>
  </si>
  <si>
    <t>A4394</t>
  </si>
  <si>
    <t>A5121</t>
  </si>
  <si>
    <t>A4430</t>
  </si>
  <si>
    <t>A4393</t>
  </si>
  <si>
    <t>A4390</t>
  </si>
  <si>
    <t>A5056</t>
  </si>
  <si>
    <t>A4416</t>
  </si>
  <si>
    <t>A4406</t>
  </si>
  <si>
    <t>A4410</t>
  </si>
  <si>
    <t>A5120</t>
  </si>
  <si>
    <t>A4424</t>
  </si>
  <si>
    <t>A5061</t>
  </si>
  <si>
    <t>A4388</t>
  </si>
  <si>
    <t>A4389</t>
  </si>
  <si>
    <t>A4428</t>
  </si>
  <si>
    <t>A5054</t>
  </si>
  <si>
    <t>A4373</t>
  </si>
  <si>
    <t>A4408</t>
  </si>
  <si>
    <t>A4427</t>
  </si>
  <si>
    <t>A4411</t>
  </si>
  <si>
    <t>A4423</t>
  </si>
  <si>
    <t>A4417</t>
  </si>
  <si>
    <t>A4391</t>
  </si>
  <si>
    <t>A4392</t>
  </si>
  <si>
    <t>A4413</t>
  </si>
  <si>
    <t>A4415</t>
  </si>
  <si>
    <t>A4367</t>
  </si>
  <si>
    <t>A4371</t>
  </si>
  <si>
    <t>A4433</t>
  </si>
  <si>
    <t>A4396</t>
  </si>
  <si>
    <t>A5073</t>
  </si>
  <si>
    <t>A4412</t>
  </si>
  <si>
    <t>A4369</t>
  </si>
  <si>
    <t>A4375</t>
  </si>
  <si>
    <t>A5055</t>
  </si>
  <si>
    <t>Stoma cap</t>
  </si>
  <si>
    <t>A5083</t>
  </si>
  <si>
    <t>A5071</t>
  </si>
  <si>
    <t>A4426</t>
  </si>
  <si>
    <t>A5081</t>
  </si>
  <si>
    <t>Stoma plug or seal, any type</t>
  </si>
  <si>
    <t>A5122</t>
  </si>
  <si>
    <t>A4366</t>
  </si>
  <si>
    <t>A4436</t>
  </si>
  <si>
    <t>A4405</t>
  </si>
  <si>
    <t>A4404</t>
  </si>
  <si>
    <t>A4364</t>
  </si>
  <si>
    <t>A5093</t>
  </si>
  <si>
    <t>A4379</t>
  </si>
  <si>
    <t>A4435</t>
  </si>
  <si>
    <t>A4422</t>
  </si>
  <si>
    <t>A4437</t>
  </si>
  <si>
    <t>A5082</t>
  </si>
  <si>
    <t>A4418</t>
  </si>
  <si>
    <t>A4377</t>
  </si>
  <si>
    <t>A4398</t>
  </si>
  <si>
    <t>A4434</t>
  </si>
  <si>
    <t>A5126</t>
  </si>
  <si>
    <t>A4429</t>
  </si>
  <si>
    <t>A4363</t>
  </si>
  <si>
    <t>A4399</t>
  </si>
  <si>
    <t>A4381</t>
  </si>
  <si>
    <t>A5072</t>
  </si>
  <si>
    <t>A5053</t>
  </si>
  <si>
    <t>A4387</t>
  </si>
  <si>
    <t>A4376</t>
  </si>
  <si>
    <t>A5062</t>
  </si>
  <si>
    <t>A5051</t>
  </si>
  <si>
    <t>A4361</t>
  </si>
  <si>
    <t>A4382</t>
  </si>
  <si>
    <t>A4378</t>
  </si>
  <si>
    <t>A5052</t>
  </si>
  <si>
    <t>A4368</t>
  </si>
  <si>
    <t>A4384</t>
  </si>
  <si>
    <t>A4431</t>
  </si>
  <si>
    <t>A4395</t>
  </si>
  <si>
    <t>A4372</t>
  </si>
  <si>
    <t>A4380</t>
  </si>
  <si>
    <t>A4383</t>
  </si>
  <si>
    <t>A4357KK</t>
  </si>
  <si>
    <t>A4456KK</t>
  </si>
  <si>
    <t>A4452KK</t>
  </si>
  <si>
    <t>A4402KK</t>
  </si>
  <si>
    <t>A4450KK</t>
  </si>
  <si>
    <t>A5131KK</t>
  </si>
  <si>
    <t>A4455KK</t>
  </si>
  <si>
    <t>A5102KK</t>
  </si>
  <si>
    <t>A4331KK</t>
  </si>
  <si>
    <t>Ratio</t>
  </si>
  <si>
    <t>Avg 2026 Fee Schedule</t>
  </si>
  <si>
    <t>Single Payment Amount Based on Lead Item Bid Price</t>
  </si>
  <si>
    <t>% Change From Avg 2026 Fee Schedule</t>
  </si>
  <si>
    <t xml:space="preserve"> Enter Your Cost Per Unit: </t>
  </si>
  <si>
    <t>Ostomy skin barrier, solid 4 x 4 or equivalent, extended wear, without built-in convexity, each</t>
  </si>
  <si>
    <t>Bedside drainage bag, day or night, with or without anti-reflux device, with or without tube, each</t>
  </si>
  <si>
    <t>Ostomy faceplate, each</t>
  </si>
  <si>
    <t>Skin barrier; solid, 4 x 4 or equivalent; each</t>
  </si>
  <si>
    <t>Ostomy clamp, any type, replacement only, each</t>
  </si>
  <si>
    <t>Adhesive, liquid or equal, any type, per oz</t>
  </si>
  <si>
    <t>Ostomy vent, any type, each</t>
  </si>
  <si>
    <t>Ostomy belt, each</t>
  </si>
  <si>
    <t>Ostomy filter, any type, each</t>
  </si>
  <si>
    <t>Ostomy skin barrier, liquid (spray, brush, etc.), per oz</t>
  </si>
  <si>
    <t>Ostomy skin barrier, powder, per oz</t>
  </si>
  <si>
    <t>Ostomy skin barrier, solid 4 x 4 or equivalent, standard wear, with built-in convexity, each</t>
  </si>
  <si>
    <t>Ostomy skin barrier, with flange (solid, flexible or accordion), with built-in convexity, any size, each</t>
  </si>
  <si>
    <t>Ostomy pouch, drainable, with faceplate attached, plastic, each</t>
  </si>
  <si>
    <t>Ostomy pouch, drainable, with faceplate attached, rubber, each</t>
  </si>
  <si>
    <t>Ostomy pouch, drainable, for use on faceplate, plastic, each</t>
  </si>
  <si>
    <t>Ostomy pouch, drainable, for use on faceplate, rubber, each</t>
  </si>
  <si>
    <t>Ostomy pouch, urinary, with faceplate attached, plastic, each</t>
  </si>
  <si>
    <t>Ostomy pouch, urinary, with faceplate attached, rubber, each</t>
  </si>
  <si>
    <t>Ostomy pouch, urinary, for use on faceplate, plastic, each</t>
  </si>
  <si>
    <t>Ostomy pouch, urinary, for use on faceplate, heavy plastic, each</t>
  </si>
  <si>
    <t>Ostomy pouch, urinary, for use on faceplate, rubber, each</t>
  </si>
  <si>
    <t>Ostomy faceplate equivalent, silicone ring, each</t>
  </si>
  <si>
    <t>Ostomy pouch, closed, with barrier attached, with built-in convexity (1 piece), each</t>
  </si>
  <si>
    <t>Ostomy pouch, drainable, with extended wear barrier attached, (1 piece), each</t>
  </si>
  <si>
    <t>Ostomy pouch, drainable, with barrier attached, with built-in convexity (1 piece), each</t>
  </si>
  <si>
    <t>Ostomy pouch, drainable, with extended wear barrier attached, with built-in convexity (1 piece), each</t>
  </si>
  <si>
    <t>Ostomy pouch, urinary, with extended wear barrier attached (1 piece), each</t>
  </si>
  <si>
    <t>Ostomy pouch, urinary, with standard wear barrier attached, with built-in convexity (1 piece), each</t>
  </si>
  <si>
    <t>Ostomy pouch, urinary, with extended wear barrier attached, with built-in convexity (1 piece), each</t>
  </si>
  <si>
    <t>Ostomy deodorant, with or without lubricant, for use in ostomy pouch, per fluid ounce</t>
  </si>
  <si>
    <t>Ostomy deodorant for use in ostomy pouch, solid, per tablet</t>
  </si>
  <si>
    <t>Ostomy belt with peristomal hernia support</t>
  </si>
  <si>
    <t>Ostomy irrigation supply; bag, each</t>
  </si>
  <si>
    <t>Ostomy irrigation supply; cone/catheter, with or without brush</t>
  </si>
  <si>
    <t>Lubricant, per ounce</t>
  </si>
  <si>
    <t>Ostomy ring, each</t>
  </si>
  <si>
    <t>Ostomy skin barrier, non-pectin based, paste, per ounce</t>
  </si>
  <si>
    <t>Ostomy skin barrier, pectin-based, paste, per ounce</t>
  </si>
  <si>
    <t>Ostomy skin barrier, solid 4 x 4 or equivalent, extended wear, with built-in convexity, each</t>
  </si>
  <si>
    <t>Ostomy pouch, drainable, high output, for use on a barrier with flange (2 piece system), without filter, each</t>
  </si>
  <si>
    <t>Ostomy pouch, drainable, high output, for use on a barrier with flange (2 piece system), with filter, each</t>
  </si>
  <si>
    <t>Ostomy pouch, closed, with barrier attached, with filter (1 piece), each</t>
  </si>
  <si>
    <t>Ostomy pouch, closed, with barrier attached, with built-in convexity, with filter (1 piece), each</t>
  </si>
  <si>
    <t>Ostomy pouch, closed; without barrier attached, with filter (1 piece), each</t>
  </si>
  <si>
    <t>Ostomy pouch, closed; for use on barrier with non-locking flange, with filter (2 piece), each</t>
  </si>
  <si>
    <t>Ostomy pouch, closed; for use on barrier with locking flange, with filter (2 piece), each</t>
  </si>
  <si>
    <t>Ostomy pouch, drainable, with barrier attached, with filter (1 piece), each</t>
  </si>
  <si>
    <t>Ostomy pouch, drainable; for use on barrier with non-locking flange, with filter (2 piece system), each</t>
  </si>
  <si>
    <t>Ostomy pouch, drainable; for use on barrier with locking flange (2 piece system), each</t>
  </si>
  <si>
    <t>Ostomy pouch, drainable; for use on barrier with locking flange, with filter (2 piece system), each</t>
  </si>
  <si>
    <t>Ostomy pouch, urinary, with extended wear barrier attached, with faucet-type tap with valve (1 piece), each</t>
  </si>
  <si>
    <t>Ostomy pouch, urinary; with barrier attached, with faucet-type tap with valve (1 piece), each</t>
  </si>
  <si>
    <t>Ostomy pouch, urinary; for use on barrier with locking flange (2 piece), each</t>
  </si>
  <si>
    <t>Ostomy pouch, urinary; for use on barrier with locking flange, with faucet-type tap with valve (2 piece), each</t>
  </si>
  <si>
    <t>Irrigation supply; sleeve, reusable, per month</t>
  </si>
  <si>
    <t>Irrigation supply; sleeve, disposable, per month</t>
  </si>
  <si>
    <t>Tape, non-waterproof, per 18 square inches</t>
  </si>
  <si>
    <t>Tape, waterproof, per 18 square inches</t>
  </si>
  <si>
    <t>Adhesive remover or solvent (for tape, cement or other adhesive), per ounce</t>
  </si>
  <si>
    <t>Adhesive remover, wipes, any type, each</t>
  </si>
  <si>
    <t>Ostomy pouch, closed; with barrier attached (1 piece), each</t>
  </si>
  <si>
    <t>Ostomy pouch, closed; without barrier attached (1 piece), each</t>
  </si>
  <si>
    <t>Ostomy pouch, closed; for use on faceplate, each</t>
  </si>
  <si>
    <t>Ostomy pouch, closed; for use on barrier with flange (2 piece), each</t>
  </si>
  <si>
    <t>Ostomy pouch, drainable, with extended wear barrier attached, with filter, (1 piece), each</t>
  </si>
  <si>
    <t>Ostomy pouch, drainable; with barrier attached, (1 piece), each</t>
  </si>
  <si>
    <t>Ostomy pouch, drainable; without barrier attached (1 piece), each</t>
  </si>
  <si>
    <t>Ostomy pouch, drainable; for use on barrier with flange (2 piece system), each</t>
  </si>
  <si>
    <t>Ostomy pouch, urinary; with barrier attached (1 piece), each</t>
  </si>
  <si>
    <t>Ostomy pouch, urinary; without barrier attached (1 piece), each</t>
  </si>
  <si>
    <t>Ostomy pouch, urinary; for use on barrier with flange (2 piece), each</t>
  </si>
  <si>
    <t>Continent device; catheter for continent stoma</t>
  </si>
  <si>
    <t>Continent device, stoma absorptive cover for continent stoma</t>
  </si>
  <si>
    <t>Ostomy accessory; convex insert</t>
  </si>
  <si>
    <t>Bedside drainage bottle with or without tubing, rigid or expandable, each</t>
  </si>
  <si>
    <t>Skin barrier, wipes or swabs, each</t>
  </si>
  <si>
    <t>Skin barrier; solid, 6 x 6 or equivalent, each</t>
  </si>
  <si>
    <t>Skin barrier; solid, 8 x 8 or equivalent, each</t>
  </si>
  <si>
    <t>Adhesive or non-adhesive; disk or foam pad</t>
  </si>
  <si>
    <t>Appliance cleaner, incontinence and ostomy appliances, per 16 oz.</t>
  </si>
  <si>
    <t>Ostomy skin barrier, with flange (solid, flexible, or accordion), extended wear, with built-in convexity, 4 x 4</t>
  </si>
  <si>
    <t>Ostomy skin barrier, with flange (solid, flexible or accordion), extended wear, without built-in convexity, 4 x 4</t>
  </si>
  <si>
    <t>Ostomy skin barrier, with flange (solid, flexible or accordion), without built-in convexity, 4 x 4 inches or smaller,</t>
  </si>
  <si>
    <t>Ostomy pouch, drainable, with extended wear barrier attached, with built in convexity, with filter, (1 piece),</t>
  </si>
  <si>
    <t>Ostomy pouch, urinary; for use on barrier with non-locking flange, with faucet-type tap with valve (2 piece),</t>
  </si>
  <si>
    <t>Ostomy pouch, urinary, with extended wear barrier attached, with built-in convexity, with faucet-type tap with</t>
  </si>
  <si>
    <t>Ostomy skin barrier, with flange (solid, flexible or accordion), extended wear, without built-in convexity, larger</t>
  </si>
  <si>
    <t>Ostomy skin barrier, with flange (solid, flexible or accordion), extended wear, with built-in convexity, larger</t>
  </si>
  <si>
    <t>Ostomy skin barrier, with flange (solid, flexible or accordion), without built-in convexity, larger than 4 x 4</t>
  </si>
  <si>
    <t>Ostomy pouch, urinary, with barrier attached, with built-in convexity, with faucet-type tap with valve (1 piece),</t>
  </si>
  <si>
    <t>Ostomy absorbent material (sheet/pad/crystal packet) for use in ostomy pouch to thicken liquid stomal output,</t>
  </si>
  <si>
    <t>Extension drainage tubing, any type, any length, with connector/adaptor, for use with urinary leg bag or</t>
  </si>
  <si>
    <t>Ostomy pouch, drainable, high output, with extended wear barrier (one-piece system), with or without filter,</t>
  </si>
  <si>
    <t>INSTRUCTIONS FOR THE CBP ROUND 2028 BID CALCULATOR TOOL</t>
  </si>
  <si>
    <t xml:space="preserve">*Please enable macros to use this calculator. If you disabled macros when opening this workbook, please close and reopen the workbook to enable macros or go into your security settings. </t>
  </si>
  <si>
    <r>
      <t>1.</t>
    </r>
    <r>
      <rPr>
        <sz val="7"/>
        <color rgb="FF000000"/>
        <rFont val="Times New Roman"/>
        <family val="1"/>
      </rPr>
      <t xml:space="preserve">       </t>
    </r>
    <r>
      <rPr>
        <sz val="11"/>
        <color rgb="FF000000"/>
        <rFont val="Aptos Narrow"/>
        <family val="2"/>
      </rPr>
      <t xml:space="preserve">Enter your bid amount for the lead item in cell B4. </t>
    </r>
  </si>
  <si>
    <r>
      <t>2.</t>
    </r>
    <r>
      <rPr>
        <sz val="7"/>
        <color rgb="FF000000"/>
        <rFont val="Times New Roman"/>
        <family val="1"/>
      </rPr>
      <t xml:space="preserve">       </t>
    </r>
    <r>
      <rPr>
        <sz val="11"/>
        <color rgb="FF000000"/>
        <rFont val="Aptos Narrow"/>
        <family val="2"/>
      </rPr>
      <t xml:space="preserve">Column E (Single Payment Amount Based on Lead Item Bid Price) will display how your bid amount on the lead item impacts the payment rate for each of the non-lead items. </t>
    </r>
  </si>
  <si>
    <r>
      <t>5.</t>
    </r>
    <r>
      <rPr>
        <sz val="7"/>
        <color rgb="FF000000"/>
        <rFont val="Times New Roman"/>
        <family val="1"/>
      </rPr>
      <t xml:space="preserve">       </t>
    </r>
    <r>
      <rPr>
        <sz val="11"/>
        <color rgb="FF000000"/>
        <rFont val="Aptos Narrow"/>
        <family val="2"/>
      </rPr>
      <t xml:space="preserve">Columns I-M shows the potential impact on rates for other payers based on an anticipated Medicare rates. </t>
    </r>
  </si>
  <si>
    <t>Disclaimer:  This bid calculator compiles publicly available information from government sources on the Medicare competitive bidding program (CBP) for durable medical equipment, prosthetics, orthotics and supplies (DMEPOS).  The information comes from CMS’ web site (www.cms.gov) and the CBIC web site (www.dmecompetitivebid.com).  This bid calculator is an educational tool and is not intended to provide legal or bidding advice. Bidders are responsible for their bids and should consult their own counsel for legal advice.</t>
  </si>
  <si>
    <r>
      <t>3.</t>
    </r>
    <r>
      <rPr>
        <sz val="7"/>
        <color rgb="FF000000"/>
        <rFont val="Times New Roman"/>
        <family val="1"/>
      </rPr>
      <t xml:space="preserve">       </t>
    </r>
    <r>
      <rPr>
        <sz val="11"/>
        <color rgb="FF000000"/>
        <rFont val="Aptos Narrow"/>
        <family val="2"/>
      </rPr>
      <t xml:space="preserve">Column F will display the % difference between the 2026 average SPA or fee schedule (for those items not previously in CBP) and the bid price calculated based on your lead item bid price. The font will turn red if the bid price for the non-lead item is lower than the average 2026 SPA for previous CB HCPCS or lower than the 2026 fee schedule for HCPCS not previously in the bid program. The font will turn green if the bid price for the non-lead item is higher than the average 2026 SPA for previous CB HCPCS or higher than the 2026 fee schedule for HCPCS not previously in the bid program.   </t>
    </r>
  </si>
  <si>
    <r>
      <t>4.</t>
    </r>
    <r>
      <rPr>
        <sz val="7"/>
        <color rgb="FF000000"/>
        <rFont val="Times New Roman"/>
        <family val="1"/>
      </rPr>
      <t xml:space="preserve">       </t>
    </r>
    <r>
      <rPr>
        <sz val="11"/>
        <color rgb="FF000000"/>
        <rFont val="Aptos Narrow"/>
        <family val="2"/>
      </rPr>
      <t>Users may enter the cost per unit in Column G to compare their costs with the projected rate based on the entered bid. If the cost per unit is higher than what the SPA would be based on the bid amount, the cell will turn red indicating the cost is higher than the bid payment amount. If the cost per unit is less than what the SPA would be based on the bid amount, the cell will turn green indicating the cost is below the bid payment amount.  Suppliers need to consider ALL products that fall within the HCPCS code.  This could be a weighted average of products based on utilization. </t>
    </r>
  </si>
  <si>
    <t>** The yellow-highlighted cells indicate where users can enter information. The orange rows display the top  HCPCS codes in the product category based on the 2025 Medicare allowed amount.</t>
  </si>
  <si>
    <r>
      <rPr>
        <b/>
        <u/>
        <sz val="12"/>
        <color theme="1"/>
        <rFont val="Aptos Narrow"/>
        <family val="2"/>
        <scheme val="minor"/>
      </rPr>
      <t xml:space="preserve">Important: </t>
    </r>
    <r>
      <rPr>
        <sz val="12"/>
        <color theme="1"/>
        <rFont val="Aptos Narrow"/>
        <family val="2"/>
        <scheme val="minor"/>
      </rPr>
      <t xml:space="preserve">This calculator is for informational purposes only. It illustrates the potential impact of the bid amount entered </t>
    </r>
    <r>
      <rPr>
        <b/>
        <sz val="12"/>
        <color theme="1"/>
        <rFont val="Aptos Narrow"/>
        <family val="2"/>
        <scheme val="minor"/>
      </rPr>
      <t xml:space="preserve">but </t>
    </r>
    <r>
      <rPr>
        <b/>
        <u/>
        <sz val="12"/>
        <color theme="1"/>
        <rFont val="Aptos Narrow"/>
        <family val="2"/>
        <scheme val="minor"/>
      </rPr>
      <t>does not</t>
    </r>
    <r>
      <rPr>
        <b/>
        <sz val="12"/>
        <color theme="1"/>
        <rFont val="Aptos Narrow"/>
        <family val="2"/>
        <scheme val="minor"/>
      </rPr>
      <t xml:space="preserve"> predict the final Single Payment Amount (SPA).</t>
    </r>
    <r>
      <rPr>
        <sz val="12"/>
        <color theme="1"/>
        <rFont val="Aptos Narrow"/>
        <family val="2"/>
        <scheme val="minor"/>
      </rPr>
      <t xml:space="preserve"> </t>
    </r>
    <r>
      <rPr>
        <b/>
        <sz val="12"/>
        <color theme="1"/>
        <rFont val="Aptos Narrow"/>
        <family val="2"/>
        <scheme val="minor"/>
      </rPr>
      <t>The actual SPA will be determined by CMS based on the 75th percentile of winning bids.</t>
    </r>
  </si>
  <si>
    <r>
      <rPr>
        <b/>
        <u/>
        <sz val="12"/>
        <color theme="1"/>
        <rFont val="Aptos Narrow"/>
        <family val="2"/>
        <scheme val="minor"/>
      </rPr>
      <t xml:space="preserve">Important: </t>
    </r>
    <r>
      <rPr>
        <sz val="12"/>
        <color theme="1"/>
        <rFont val="Aptos Narrow"/>
        <family val="2"/>
        <scheme val="minor"/>
      </rPr>
      <t xml:space="preserve">This calculator is for informational purposes only. It illustrates the potential impact of bid amount entered </t>
    </r>
    <r>
      <rPr>
        <b/>
        <sz val="12"/>
        <color theme="1"/>
        <rFont val="Aptos Narrow"/>
        <family val="2"/>
        <scheme val="minor"/>
      </rPr>
      <t xml:space="preserve">but </t>
    </r>
    <r>
      <rPr>
        <b/>
        <u/>
        <sz val="12"/>
        <color theme="1"/>
        <rFont val="Aptos Narrow"/>
        <family val="2"/>
        <scheme val="minor"/>
      </rPr>
      <t>does not</t>
    </r>
    <r>
      <rPr>
        <b/>
        <sz val="12"/>
        <color theme="1"/>
        <rFont val="Aptos Narrow"/>
        <family val="2"/>
        <scheme val="minor"/>
      </rPr>
      <t xml:space="preserve"> predict the final Single Payment Amount (SPA).</t>
    </r>
    <r>
      <rPr>
        <sz val="12"/>
        <color theme="1"/>
        <rFont val="Aptos Narrow"/>
        <family val="2"/>
        <scheme val="minor"/>
      </rPr>
      <t xml:space="preserve"> </t>
    </r>
    <r>
      <rPr>
        <b/>
        <sz val="12"/>
        <color theme="1"/>
        <rFont val="Aptos Narrow"/>
        <family val="2"/>
        <scheme val="minor"/>
      </rPr>
      <t>The actual SPA will be determined by CMS based on the 75th percentile of winning bids.</t>
    </r>
  </si>
  <si>
    <t>How Bid Rate Would Affect Pricing for Medicaid &amp; Payers That Base Their Rates on Medicare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</si>
</sst>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0.0%"/>
    <numFmt numFmtId="165" formatCode="&quot;$&quot;#,##0.00"/>
    <numFmt numFmtId="167" formatCode="&quot;$&quot;#,##0"/>
  </numFmts>
  <fonts count="20" x14ac:knownFonts="1">
    <font>
      <sz val="11"/>
      <color theme="1"/>
      <name val="Aptos Narrow"/>
      <family val="2"/>
      <scheme val="minor"/>
    </font>
    <font>
      <sz val="11"/>
      <color theme="1"/>
      <name val="Aptos Narrow"/>
      <family val="2"/>
      <scheme val="minor"/>
    </font>
    <font>
      <b/>
      <sz val="11"/>
      <color theme="3"/>
      <name val="Aptos Narrow"/>
      <family val="2"/>
      <scheme val="minor"/>
    </font>
    <font>
      <sz val="11"/>
      <color theme="0"/>
      <name val="Aptos Narrow"/>
      <family val="2"/>
      <scheme val="minor"/>
    </font>
    <font>
      <sz val="12"/>
      <color theme="1"/>
      <name val="Aptos Narrow"/>
      <family val="2"/>
      <scheme val="minor"/>
    </font>
    <font>
      <b/>
      <sz val="12"/>
      <color theme="1"/>
      <name val="Aptos Narrow"/>
      <family val="2"/>
      <scheme val="minor"/>
    </font>
    <font>
      <sz val="11"/>
      <name val="Aptos Narrow"/>
      <family val="2"/>
      <scheme val="minor"/>
    </font>
    <font>
      <sz val="12"/>
      <name val="Aptos Narrow"/>
      <family val="2"/>
      <scheme val="minor"/>
    </font>
    <font>
      <b/>
      <sz val="11"/>
      <color rgb="FFFF0000"/>
      <name val="Aptos Narrow"/>
      <family val="2"/>
      <scheme val="minor"/>
    </font>
    <font>
      <b/>
      <sz val="12"/>
      <color theme="0"/>
      <name val="Aptos Narrow"/>
      <family val="2"/>
      <scheme val="minor"/>
    </font>
    <font>
      <sz val="12"/>
      <color theme="0"/>
      <name val="Aptos Narrow"/>
      <family val="2"/>
      <scheme val="minor"/>
    </font>
    <font>
      <b/>
      <sz val="12"/>
      <name val="Aptos Narrow"/>
      <family val="2"/>
      <scheme val="minor"/>
    </font>
    <font>
      <b/>
      <u/>
      <sz val="12"/>
      <color theme="1"/>
      <name val="Aptos Narrow"/>
      <family val="2"/>
      <scheme val="minor"/>
    </font>
    <font>
      <sz val="12"/>
      <color theme="1" tint="4.9989318521683403E-2"/>
      <name val="Aptos Narrow"/>
      <family val="2"/>
      <scheme val="minor"/>
    </font>
    <font>
      <b/>
      <sz val="12"/>
      <color theme="3"/>
      <name val="Aptos Narrow"/>
      <family val="2"/>
      <scheme val="minor"/>
    </font>
    <font>
      <i/>
      <sz val="11"/>
      <color rgb="FF000000"/>
      <name val="Aptos Narrow"/>
      <family val="2"/>
    </font>
    <font>
      <sz val="11"/>
      <color rgb="FF000000"/>
      <name val="Aptos Narrow"/>
      <family val="2"/>
    </font>
    <font>
      <sz val="7"/>
      <color rgb="FF000000"/>
      <name val="Times New Roman"/>
      <family val="1"/>
    </font>
    <font>
      <b/>
      <sz val="11"/>
      <color rgb="FF000000"/>
      <name val="Aptos Narrow"/>
      <family val="2"/>
    </font>
    <font>
      <b/>
      <u/>
      <sz val="16"/>
      <color rgb="FF000000"/>
      <name val="Aptos Narrow"/>
      <family val="2"/>
    </font>
  </fonts>
  <fills count="10">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
      <patternFill patternType="solid">
        <fgColor theme="4"/>
        <bgColor indexed="64"/>
      </patternFill>
    </fill>
    <fill>
      <patternFill patternType="solid">
        <fgColor rgb="FFFFFF00"/>
        <bgColor indexed="64"/>
      </patternFill>
    </fill>
    <fill>
      <patternFill patternType="solid">
        <fgColor theme="4" tint="-0.249977111117893"/>
        <bgColor indexed="64"/>
      </patternFill>
    </fill>
    <fill>
      <patternFill patternType="solid">
        <fgColor theme="1"/>
        <bgColor indexed="64"/>
      </patternFill>
    </fill>
    <fill>
      <patternFill patternType="solid">
        <fgColor rgb="FFFFC0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cellStyleXfs>
  <cellXfs count="70">
    <xf numFmtId="0" fontId="0" fillId="0" borderId="0" xfId="0"/>
    <xf numFmtId="0" fontId="4" fillId="0" borderId="0" xfId="0" applyFont="1" applyAlignment="1">
      <alignment horizontal="center" vertical="center" wrapText="1"/>
    </xf>
    <xf numFmtId="9" fontId="4" fillId="0" borderId="0" xfId="0" applyNumberFormat="1" applyFont="1" applyAlignment="1">
      <alignment horizontal="center" vertical="center"/>
    </xf>
    <xf numFmtId="164" fontId="5" fillId="0" borderId="0" xfId="0" applyNumberFormat="1" applyFont="1" applyAlignment="1">
      <alignment horizontal="center" vertical="center"/>
    </xf>
    <xf numFmtId="44" fontId="5" fillId="0" borderId="0" xfId="1" applyFont="1" applyAlignment="1">
      <alignment horizontal="center" vertical="center"/>
    </xf>
    <xf numFmtId="0" fontId="4" fillId="0" borderId="0" xfId="0" applyFont="1"/>
    <xf numFmtId="0" fontId="6" fillId="2" borderId="1" xfId="0" applyFont="1" applyFill="1" applyBorder="1" applyAlignment="1">
      <alignment horizontal="center" vertical="center" wrapText="1"/>
    </xf>
    <xf numFmtId="44" fontId="0" fillId="3" borderId="1" xfId="1" applyFont="1" applyFill="1" applyBorder="1" applyAlignment="1">
      <alignment horizontal="center" vertical="center" wrapText="1"/>
    </xf>
    <xf numFmtId="44" fontId="4" fillId="3" borderId="0" xfId="1" applyFont="1" applyFill="1" applyBorder="1" applyAlignment="1">
      <alignment horizontal="center" vertical="center" wrapText="1"/>
    </xf>
    <xf numFmtId="0" fontId="0" fillId="0" borderId="1" xfId="0" applyBorder="1" applyAlignment="1">
      <alignment horizontal="center" wrapText="1"/>
    </xf>
    <xf numFmtId="0" fontId="7" fillId="4" borderId="0" xfId="0" applyFont="1" applyFill="1" applyAlignment="1">
      <alignment horizontal="center" vertical="center" wrapText="1"/>
    </xf>
    <xf numFmtId="0" fontId="6" fillId="2" borderId="1" xfId="3" applyFont="1" applyFill="1" applyBorder="1" applyAlignment="1">
      <alignment horizontal="center" vertical="center" wrapText="1"/>
    </xf>
    <xf numFmtId="165" fontId="3" fillId="5" borderId="1" xfId="0" applyNumberFormat="1" applyFont="1" applyFill="1" applyBorder="1" applyAlignment="1">
      <alignment horizontal="center" vertical="center" wrapText="1"/>
    </xf>
    <xf numFmtId="165" fontId="6" fillId="0" borderId="0" xfId="0" applyNumberFormat="1" applyFont="1" applyAlignment="1">
      <alignment horizontal="center" vertical="center" wrapText="1"/>
    </xf>
    <xf numFmtId="0" fontId="4" fillId="0" borderId="0" xfId="3"/>
    <xf numFmtId="165" fontId="8" fillId="0" borderId="0" xfId="3" applyNumberFormat="1" applyFont="1" applyAlignment="1" applyProtection="1">
      <alignment horizontal="center" vertical="center" wrapText="1"/>
      <protection locked="0"/>
    </xf>
    <xf numFmtId="0" fontId="4" fillId="0" borderId="0" xfId="0" applyFont="1" applyAlignment="1">
      <alignment horizontal="center" vertical="center"/>
    </xf>
    <xf numFmtId="9" fontId="9" fillId="7" borderId="1" xfId="2" applyFont="1" applyFill="1" applyBorder="1" applyAlignment="1">
      <alignment horizontal="center" vertical="center" wrapText="1"/>
    </xf>
    <xf numFmtId="165" fontId="3" fillId="8" borderId="1" xfId="0" applyNumberFormat="1" applyFont="1" applyFill="1" applyBorder="1" applyAlignment="1">
      <alignment horizontal="center" vertical="center" wrapText="1"/>
    </xf>
    <xf numFmtId="164" fontId="9" fillId="8" borderId="1" xfId="0" applyNumberFormat="1" applyFont="1" applyFill="1" applyBorder="1" applyAlignment="1">
      <alignment horizontal="center" vertical="center"/>
    </xf>
    <xf numFmtId="0" fontId="7" fillId="0" borderId="0" xfId="0" applyFont="1"/>
    <xf numFmtId="0" fontId="0" fillId="9" borderId="1" xfId="0" applyFill="1" applyBorder="1" applyAlignment="1">
      <alignment wrapText="1"/>
    </xf>
    <xf numFmtId="165" fontId="6" fillId="9" borderId="1" xfId="0" applyNumberFormat="1" applyFont="1" applyFill="1" applyBorder="1" applyAlignment="1">
      <alignment horizontal="center" vertical="center" wrapText="1"/>
    </xf>
    <xf numFmtId="164" fontId="9" fillId="9" borderId="1" xfId="0" applyNumberFormat="1" applyFont="1" applyFill="1" applyBorder="1" applyAlignment="1">
      <alignment horizontal="center" vertical="center"/>
    </xf>
    <xf numFmtId="0" fontId="0" fillId="9" borderId="1" xfId="0" applyFill="1" applyBorder="1" applyAlignment="1">
      <alignment horizontal="left" vertical="center" wrapText="1"/>
    </xf>
    <xf numFmtId="0" fontId="0" fillId="0" borderId="1" xfId="0" applyBorder="1" applyAlignment="1">
      <alignment horizontal="left" vertical="center" wrapText="1"/>
    </xf>
    <xf numFmtId="165" fontId="6"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xf>
    <xf numFmtId="164" fontId="9" fillId="3" borderId="1" xfId="0" applyNumberFormat="1" applyFont="1" applyFill="1" applyBorder="1" applyAlignment="1">
      <alignment horizontal="center" vertical="center"/>
    </xf>
    <xf numFmtId="0" fontId="0" fillId="0" borderId="1" xfId="0" applyBorder="1" applyAlignment="1">
      <alignment wrapText="1"/>
    </xf>
    <xf numFmtId="0" fontId="10" fillId="0" borderId="0" xfId="0" applyFont="1"/>
    <xf numFmtId="0" fontId="5" fillId="0" borderId="0" xfId="0" applyFont="1"/>
    <xf numFmtId="0" fontId="6" fillId="0" borderId="1" xfId="0" applyFont="1" applyBorder="1" applyAlignment="1">
      <alignment wrapText="1"/>
    </xf>
    <xf numFmtId="0" fontId="6" fillId="9" borderId="1" xfId="0" applyFont="1" applyFill="1" applyBorder="1" applyAlignment="1">
      <alignment horizontal="left" vertical="center" wrapText="1"/>
    </xf>
    <xf numFmtId="164" fontId="11" fillId="9" borderId="1" xfId="0" applyNumberFormat="1" applyFont="1" applyFill="1" applyBorder="1" applyAlignment="1">
      <alignment horizontal="center" vertical="center"/>
    </xf>
    <xf numFmtId="0" fontId="3" fillId="8" borderId="1" xfId="0" applyFont="1" applyFill="1" applyBorder="1" applyAlignment="1">
      <alignment wrapText="1"/>
    </xf>
    <xf numFmtId="165" fontId="2" fillId="6" borderId="1" xfId="3" applyNumberFormat="1" applyFont="1" applyFill="1" applyBorder="1" applyAlignment="1" applyProtection="1">
      <alignment horizontal="center" vertical="center" wrapText="1"/>
      <protection locked="0"/>
    </xf>
    <xf numFmtId="0" fontId="13" fillId="2" borderId="1" xfId="0"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164" fontId="10" fillId="7" borderId="2" xfId="0" applyNumberFormat="1" applyFont="1" applyFill="1" applyBorder="1" applyAlignment="1">
      <alignment horizontal="center" vertical="center" wrapText="1"/>
    </xf>
    <xf numFmtId="44" fontId="10" fillId="7" borderId="1" xfId="1" applyFont="1" applyFill="1" applyBorder="1" applyAlignment="1">
      <alignment horizontal="center" vertical="center" wrapText="1"/>
    </xf>
    <xf numFmtId="7" fontId="7" fillId="0" borderId="1" xfId="0" applyNumberFormat="1" applyFont="1" applyBorder="1" applyAlignment="1">
      <alignment horizontal="center" vertical="center"/>
    </xf>
    <xf numFmtId="0" fontId="0" fillId="9" borderId="1" xfId="0" applyFill="1" applyBorder="1" applyAlignment="1">
      <alignment horizontal="center" vertical="center"/>
    </xf>
    <xf numFmtId="0" fontId="6" fillId="9" borderId="1" xfId="0" applyFont="1" applyFill="1" applyBorder="1" applyAlignment="1">
      <alignment horizontal="center" vertical="center"/>
    </xf>
    <xf numFmtId="0" fontId="0" fillId="0" borderId="1" xfId="0" applyBorder="1" applyAlignment="1">
      <alignment horizontal="center" vertical="center"/>
    </xf>
    <xf numFmtId="164" fontId="4" fillId="3" borderId="0" xfId="1" applyNumberFormat="1" applyFont="1" applyFill="1" applyBorder="1" applyAlignment="1">
      <alignment horizontal="center" vertical="center" wrapText="1"/>
    </xf>
    <xf numFmtId="164" fontId="4" fillId="0" borderId="0" xfId="0" applyNumberFormat="1" applyFont="1" applyAlignment="1">
      <alignment horizontal="center" vertical="center"/>
    </xf>
    <xf numFmtId="164" fontId="3" fillId="8" borderId="1" xfId="2" applyNumberFormat="1" applyFont="1" applyFill="1" applyBorder="1" applyAlignment="1">
      <alignment horizontal="center" vertical="center" wrapText="1"/>
    </xf>
    <xf numFmtId="164" fontId="0" fillId="9" borderId="1" xfId="2" applyNumberFormat="1" applyFont="1" applyFill="1" applyBorder="1" applyAlignment="1">
      <alignment horizontal="center" vertical="center" wrapText="1"/>
    </xf>
    <xf numFmtId="164" fontId="6" fillId="9" borderId="1" xfId="2" applyNumberFormat="1" applyFont="1" applyFill="1" applyBorder="1" applyAlignment="1">
      <alignment horizontal="center" vertical="center" wrapText="1"/>
    </xf>
    <xf numFmtId="164" fontId="0" fillId="0" borderId="1" xfId="2" applyNumberFormat="1" applyFont="1" applyFill="1" applyBorder="1" applyAlignment="1">
      <alignment horizontal="center" vertical="center" wrapText="1"/>
    </xf>
    <xf numFmtId="164" fontId="0" fillId="0" borderId="1" xfId="2" applyNumberFormat="1" applyFont="1" applyBorder="1" applyAlignment="1">
      <alignment horizontal="center" vertical="center" wrapText="1"/>
    </xf>
    <xf numFmtId="164" fontId="6" fillId="0" borderId="1" xfId="2" applyNumberFormat="1" applyFont="1" applyBorder="1" applyAlignment="1">
      <alignment horizontal="center" vertical="center" wrapText="1"/>
    </xf>
    <xf numFmtId="164" fontId="4" fillId="0" borderId="0" xfId="0" applyNumberFormat="1" applyFont="1" applyAlignment="1">
      <alignment horizontal="center" vertical="center" wrapText="1"/>
    </xf>
    <xf numFmtId="7" fontId="9" fillId="8" borderId="1" xfId="1" applyNumberFormat="1" applyFont="1" applyFill="1" applyBorder="1" applyAlignment="1">
      <alignment horizontal="center" vertical="center"/>
    </xf>
    <xf numFmtId="7" fontId="11" fillId="9" borderId="1" xfId="1" applyNumberFormat="1" applyFont="1" applyFill="1" applyBorder="1" applyAlignment="1">
      <alignment horizontal="center" vertical="center"/>
    </xf>
    <xf numFmtId="7" fontId="11" fillId="0" borderId="1" xfId="1" applyNumberFormat="1" applyFont="1" applyFill="1" applyBorder="1" applyAlignment="1">
      <alignment horizontal="center" vertical="center"/>
    </xf>
    <xf numFmtId="7" fontId="11" fillId="0" borderId="1" xfId="1" applyNumberFormat="1" applyFont="1" applyBorder="1" applyAlignment="1">
      <alignment horizontal="center" vertical="center"/>
    </xf>
    <xf numFmtId="44" fontId="14" fillId="6" borderId="1" xfId="1" applyFont="1" applyFill="1" applyBorder="1" applyAlignment="1" applyProtection="1">
      <alignment horizontal="center" vertical="center"/>
      <protection locked="0"/>
    </xf>
    <xf numFmtId="0" fontId="3" fillId="8" borderId="1" xfId="0" applyFont="1" applyFill="1" applyBorder="1" applyAlignment="1">
      <alignment horizontal="center" vertical="center"/>
    </xf>
    <xf numFmtId="0" fontId="6" fillId="0" borderId="1" xfId="0" applyFont="1" applyBorder="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left" vertical="center" wrapText="1" indent="5"/>
    </xf>
    <xf numFmtId="0" fontId="18" fillId="0" borderId="0" xfId="0" applyFont="1" applyAlignment="1">
      <alignment vertical="center" wrapText="1"/>
    </xf>
    <xf numFmtId="0" fontId="0" fillId="0" borderId="0" xfId="0" applyAlignment="1">
      <alignment wrapText="1"/>
    </xf>
    <xf numFmtId="0" fontId="19" fillId="0" borderId="0" xfId="0" applyFont="1" applyAlignment="1">
      <alignment horizontal="center" vertical="center" wrapText="1"/>
    </xf>
    <xf numFmtId="167" fontId="4" fillId="0" borderId="0" xfId="0" applyNumberFormat="1" applyFont="1" applyAlignment="1">
      <alignment vertical="center" wrapText="1"/>
    </xf>
    <xf numFmtId="167" fontId="4" fillId="0" borderId="1" xfId="0" applyNumberFormat="1" applyFont="1" applyBorder="1" applyAlignment="1">
      <alignment horizontal="left" vertical="center" wrapText="1"/>
    </xf>
    <xf numFmtId="0" fontId="12" fillId="0" borderId="1" xfId="0" applyFont="1" applyBorder="1" applyAlignment="1">
      <alignment horizontal="center" vertical="center" wrapText="1"/>
    </xf>
  </cellXfs>
  <cellStyles count="4">
    <cellStyle name="Currency" xfId="1" builtinId="4"/>
    <cellStyle name="Normal" xfId="0" builtinId="0"/>
    <cellStyle name="Normal 2" xfId="3" xr:uid="{C9BE4216-14D3-4065-9B27-2671C7B399D5}"/>
    <cellStyle name="Percent" xfId="2" builtinId="5"/>
  </cellStyles>
  <dxfs count="204">
    <dxf>
      <font>
        <color rgb="FFFF000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FF0000"/>
      </font>
    </dxf>
    <dxf>
      <font>
        <color auto="1"/>
      </font>
    </dxf>
    <dxf>
      <font>
        <color rgb="FF9C0006"/>
      </font>
      <fill>
        <patternFill>
          <bgColor rgb="FFFFC7CE"/>
        </patternFill>
      </fill>
    </dxf>
    <dxf>
      <font>
        <color rgb="FF006100"/>
      </font>
      <fill>
        <patternFill>
          <bgColor rgb="FFC6EFCE"/>
        </patternFill>
      </fill>
    </dxf>
    <dxf>
      <border>
        <left style="thin">
          <color rgb="FF9C0006"/>
        </left>
        <right style="thin">
          <color rgb="FF9C0006"/>
        </right>
        <top style="thin">
          <color rgb="FF9C0006"/>
        </top>
        <bottom style="thin">
          <color rgb="FF9C0006"/>
        </bottom>
      </border>
    </dxf>
    <dxf>
      <font>
        <color rgb="FFFF0000"/>
      </font>
    </dxf>
    <dxf>
      <font>
        <color auto="1"/>
      </font>
    </dxf>
    <dxf>
      <font>
        <color rgb="FFFF0000"/>
      </font>
      <fill>
        <patternFill patternType="none">
          <bgColor auto="1"/>
        </patternFill>
      </fill>
    </dxf>
    <dxf>
      <font>
        <color rgb="FF9C6500"/>
      </font>
      <fill>
        <patternFill>
          <bgColor rgb="FFFFEB9C"/>
        </patternFill>
      </fill>
    </dxf>
    <dxf>
      <font>
        <color rgb="FF9C0006"/>
      </font>
      <fill>
        <patternFill>
          <bgColor rgb="FFFFC7CE"/>
        </patternFill>
      </fill>
    </dxf>
    <dxf>
      <font>
        <color rgb="FFFF0000"/>
      </font>
      <fill>
        <patternFill patternType="none">
          <bgColor auto="1"/>
        </patternFill>
      </fill>
    </dxf>
    <dxf>
      <fill>
        <patternFill patternType="solid">
          <fgColor rgb="FFFFC000"/>
          <bgColor rgb="FF000000"/>
        </patternFill>
      </fill>
    </dxf>
    <dxf>
      <fill>
        <patternFill patternType="solid">
          <fgColor rgb="FF0000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1954695</xdr:colOff>
      <xdr:row>0</xdr:row>
      <xdr:rowOff>165653</xdr:rowOff>
    </xdr:from>
    <xdr:to>
      <xdr:col>0</xdr:col>
      <xdr:colOff>5596606</xdr:colOff>
      <xdr:row>0</xdr:row>
      <xdr:rowOff>734846</xdr:rowOff>
    </xdr:to>
    <xdr:pic>
      <xdr:nvPicPr>
        <xdr:cNvPr id="2" name="Picture 1">
          <a:extLst>
            <a:ext uri="{FF2B5EF4-FFF2-40B4-BE49-F238E27FC236}">
              <a16:creationId xmlns:a16="http://schemas.microsoft.com/office/drawing/2014/main" id="{700311CB-E44E-4C45-B92C-5BF8823434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54695" y="165653"/>
          <a:ext cx="3641911" cy="5691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333375</xdr:colOff>
      <xdr:row>0</xdr:row>
      <xdr:rowOff>200025</xdr:rowOff>
    </xdr:from>
    <xdr:to>
      <xdr:col>1</xdr:col>
      <xdr:colOff>2508436</xdr:colOff>
      <xdr:row>0</xdr:row>
      <xdr:rowOff>769218</xdr:rowOff>
    </xdr:to>
    <xdr:pic>
      <xdr:nvPicPr>
        <xdr:cNvPr id="2" name="Picture 1">
          <a:extLst>
            <a:ext uri="{FF2B5EF4-FFF2-40B4-BE49-F238E27FC236}">
              <a16:creationId xmlns:a16="http://schemas.microsoft.com/office/drawing/2014/main" id="{5FCE18AB-39A5-4555-A3B4-588D4CCCE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200025"/>
          <a:ext cx="3641911" cy="5691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99E40-EAC3-4451-917F-5E820DEA0B1F}">
  <dimension ref="A1:D18"/>
  <sheetViews>
    <sheetView tabSelected="1" zoomScale="115" zoomScaleNormal="115" workbookViewId="0">
      <selection activeCell="A7" sqref="A7"/>
    </sheetView>
  </sheetViews>
  <sheetFormatPr defaultColWidth="8.85546875" defaultRowHeight="15" x14ac:dyDescent="0.25"/>
  <cols>
    <col min="1" max="1" width="106.140625" style="65" customWidth="1"/>
  </cols>
  <sheetData>
    <row r="1" spans="1:4" ht="69" customHeight="1" x14ac:dyDescent="0.25"/>
    <row r="2" spans="1:4" ht="37.5" customHeight="1" x14ac:dyDescent="0.25">
      <c r="A2" s="66" t="s">
        <v>203</v>
      </c>
    </row>
    <row r="3" spans="1:4" ht="30" x14ac:dyDescent="0.25">
      <c r="A3" s="62" t="s">
        <v>204</v>
      </c>
    </row>
    <row r="4" spans="1:4" ht="24" customHeight="1" x14ac:dyDescent="0.25">
      <c r="A4" s="63" t="s">
        <v>205</v>
      </c>
    </row>
    <row r="5" spans="1:4" ht="42" customHeight="1" x14ac:dyDescent="0.25">
      <c r="A5" s="63" t="s">
        <v>206</v>
      </c>
    </row>
    <row r="6" spans="1:4" ht="104.25" customHeight="1" x14ac:dyDescent="0.25">
      <c r="A6" s="63" t="s">
        <v>209</v>
      </c>
    </row>
    <row r="7" spans="1:4" ht="88.5" customHeight="1" x14ac:dyDescent="0.25">
      <c r="A7" s="63" t="s">
        <v>210</v>
      </c>
    </row>
    <row r="8" spans="1:4" ht="40.5" customHeight="1" x14ac:dyDescent="0.25">
      <c r="A8" s="63" t="s">
        <v>207</v>
      </c>
    </row>
    <row r="9" spans="1:4" ht="51.75" customHeight="1" x14ac:dyDescent="0.25">
      <c r="A9" s="1" t="s">
        <v>211</v>
      </c>
    </row>
    <row r="10" spans="1:4" ht="73.5" customHeight="1" x14ac:dyDescent="0.25">
      <c r="A10" s="67" t="s">
        <v>212</v>
      </c>
    </row>
    <row r="11" spans="1:4" ht="102.75" customHeight="1" x14ac:dyDescent="0.25">
      <c r="A11" s="64" t="s">
        <v>208</v>
      </c>
    </row>
    <row r="16" spans="1:4" ht="15" customHeight="1" x14ac:dyDescent="0.25">
      <c r="B16" s="67"/>
      <c r="C16" s="67"/>
      <c r="D16" s="67"/>
    </row>
    <row r="17" spans="1:4" ht="15" customHeight="1" x14ac:dyDescent="0.25">
      <c r="A17" s="67"/>
      <c r="B17" s="67"/>
      <c r="C17" s="67"/>
      <c r="D17" s="67"/>
    </row>
    <row r="18" spans="1:4" ht="15" customHeight="1" x14ac:dyDescent="0.25">
      <c r="A18" s="67"/>
      <c r="B18" s="67"/>
      <c r="C18" s="67"/>
      <c r="D18" s="67"/>
    </row>
  </sheetData>
  <sheetProtection algorithmName="SHA-512" hashValue="7EqDNwvpY3LYKNS/yT9WtY9ywu+fFbxMO+3IYp1lkvZZoL/c6BS9LnX+qGG//ob0HPutuyAku0fh3tIi40567w==" saltValue="lmPBGALeR4K2JCr5u0izpA==" spinCount="100000" sheet="1" objects="1" scenarios="1"/>
  <conditionalFormatting sqref="A10">
    <cfRule type="cellIs" dxfId="201" priority="1" operator="lessThan">
      <formula>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D1B32-B826-4776-94BC-612C54461AC2}">
  <dimension ref="A1:M103"/>
  <sheetViews>
    <sheetView zoomScaleNormal="100" workbookViewId="0">
      <selection activeCell="C1" sqref="C1"/>
    </sheetView>
  </sheetViews>
  <sheetFormatPr defaultColWidth="9.140625" defaultRowHeight="15.75" x14ac:dyDescent="0.25"/>
  <cols>
    <col min="1" max="1" width="22" style="16" bestFit="1" customWidth="1"/>
    <col min="2" max="2" width="44" style="1" customWidth="1"/>
    <col min="3" max="3" width="16.7109375" style="1" customWidth="1"/>
    <col min="4" max="4" width="16.140625" style="54" customWidth="1"/>
    <col min="5" max="5" width="16.7109375" style="2" customWidth="1"/>
    <col min="6" max="6" width="15.28515625" style="3" customWidth="1"/>
    <col min="7" max="7" width="13.5703125" style="4" customWidth="1"/>
    <col min="8" max="16384" width="9.140625" style="5"/>
  </cols>
  <sheetData>
    <row r="1" spans="1:13" ht="75.75" customHeight="1" x14ac:dyDescent="0.25"/>
    <row r="2" spans="1:13" x14ac:dyDescent="0.25">
      <c r="A2" s="6" t="s">
        <v>0</v>
      </c>
      <c r="B2" s="7" t="s">
        <v>7</v>
      </c>
      <c r="C2" s="8"/>
      <c r="D2" s="46"/>
      <c r="E2" s="1"/>
    </row>
    <row r="3" spans="1:13" ht="30" x14ac:dyDescent="0.25">
      <c r="A3" s="6" t="s">
        <v>2</v>
      </c>
      <c r="B3" s="9" t="s">
        <v>109</v>
      </c>
      <c r="C3" s="10"/>
      <c r="D3" s="68" t="s">
        <v>213</v>
      </c>
      <c r="E3" s="68"/>
      <c r="F3" s="68"/>
      <c r="G3" s="68"/>
    </row>
    <row r="4" spans="1:13" s="14" customFormat="1" ht="30" x14ac:dyDescent="0.25">
      <c r="A4" s="11" t="s">
        <v>3</v>
      </c>
      <c r="B4" s="12">
        <v>7.28</v>
      </c>
      <c r="C4" s="13"/>
      <c r="D4" s="68"/>
      <c r="E4" s="68"/>
      <c r="F4" s="68"/>
      <c r="G4" s="68"/>
    </row>
    <row r="5" spans="1:13" s="14" customFormat="1" ht="20.25" customHeight="1" x14ac:dyDescent="0.25">
      <c r="A5" s="11" t="s">
        <v>4</v>
      </c>
      <c r="B5" s="36">
        <v>0</v>
      </c>
      <c r="C5" s="15"/>
      <c r="D5" s="68"/>
      <c r="E5" s="68"/>
      <c r="F5" s="68"/>
      <c r="G5" s="68"/>
    </row>
    <row r="6" spans="1:13" ht="36.75" customHeight="1" x14ac:dyDescent="0.25">
      <c r="D6" s="47"/>
      <c r="E6" s="4"/>
      <c r="F6" s="4"/>
      <c r="I6" s="69" t="s">
        <v>214</v>
      </c>
      <c r="J6" s="69"/>
      <c r="K6" s="69"/>
      <c r="L6" s="69"/>
      <c r="M6" s="69"/>
    </row>
    <row r="7" spans="1:13" ht="63" x14ac:dyDescent="0.25">
      <c r="A7" s="37" t="s">
        <v>5</v>
      </c>
      <c r="B7" s="37" t="s">
        <v>6</v>
      </c>
      <c r="C7" s="37" t="s">
        <v>105</v>
      </c>
      <c r="D7" s="38" t="s">
        <v>104</v>
      </c>
      <c r="E7" s="39" t="s">
        <v>106</v>
      </c>
      <c r="F7" s="40" t="s">
        <v>107</v>
      </c>
      <c r="G7" s="41" t="s">
        <v>108</v>
      </c>
      <c r="I7" s="17">
        <v>0.95</v>
      </c>
      <c r="J7" s="17">
        <v>0.9</v>
      </c>
      <c r="K7" s="17">
        <v>0.85</v>
      </c>
      <c r="L7" s="17">
        <v>0.8</v>
      </c>
      <c r="M7" s="17">
        <v>0.75</v>
      </c>
    </row>
    <row r="8" spans="1:13" s="20" customFormat="1" ht="30" x14ac:dyDescent="0.25">
      <c r="A8" s="60" t="s">
        <v>7</v>
      </c>
      <c r="B8" s="35" t="s">
        <v>109</v>
      </c>
      <c r="C8" s="18">
        <v>7.2599999999999953</v>
      </c>
      <c r="D8" s="48">
        <v>1</v>
      </c>
      <c r="E8" s="55">
        <f>B5</f>
        <v>0</v>
      </c>
      <c r="F8" s="19">
        <f t="shared" ref="F8:F39" si="0">(E8-C8)/C8</f>
        <v>-1</v>
      </c>
      <c r="G8" s="59">
        <v>0</v>
      </c>
      <c r="H8" s="5"/>
      <c r="I8" s="42">
        <f t="shared" ref="I8:I39" si="1">($E8*$I$7)</f>
        <v>0</v>
      </c>
      <c r="J8" s="42">
        <f t="shared" ref="J8:J39" si="2">($E8*$J$7)</f>
        <v>0</v>
      </c>
      <c r="K8" s="42">
        <f t="shared" ref="K8:K39" si="3">($E8*$K$7)</f>
        <v>0</v>
      </c>
      <c r="L8" s="42">
        <f t="shared" ref="L8:L39" si="4">($E8*$L$7)</f>
        <v>0</v>
      </c>
      <c r="M8" s="42">
        <f t="shared" ref="M8:M39" si="5">($E8*$M$7)</f>
        <v>0</v>
      </c>
    </row>
    <row r="9" spans="1:13" ht="45" x14ac:dyDescent="0.25">
      <c r="A9" s="43" t="s">
        <v>8</v>
      </c>
      <c r="B9" s="21" t="s">
        <v>190</v>
      </c>
      <c r="C9" s="22">
        <v>12.480000000000009</v>
      </c>
      <c r="D9" s="49">
        <v>1.71831</v>
      </c>
      <c r="E9" s="56">
        <f t="shared" ref="E9:E40" si="6">$E$8*D9</f>
        <v>0</v>
      </c>
      <c r="F9" s="23">
        <f t="shared" si="0"/>
        <v>-1</v>
      </c>
      <c r="G9" s="59">
        <v>0</v>
      </c>
      <c r="H9" s="20"/>
      <c r="I9" s="42">
        <f t="shared" si="1"/>
        <v>0</v>
      </c>
      <c r="J9" s="42">
        <f t="shared" si="2"/>
        <v>0</v>
      </c>
      <c r="K9" s="42">
        <f t="shared" si="3"/>
        <v>0</v>
      </c>
      <c r="L9" s="42">
        <f t="shared" si="4"/>
        <v>0</v>
      </c>
      <c r="M9" s="42">
        <f t="shared" si="5"/>
        <v>0</v>
      </c>
    </row>
    <row r="10" spans="1:13" ht="45" x14ac:dyDescent="0.25">
      <c r="A10" s="43" t="s">
        <v>9</v>
      </c>
      <c r="B10" s="21" t="s">
        <v>191</v>
      </c>
      <c r="C10" s="22">
        <v>8.839999999999991</v>
      </c>
      <c r="D10" s="49">
        <v>1.22007</v>
      </c>
      <c r="E10" s="56">
        <f t="shared" si="6"/>
        <v>0</v>
      </c>
      <c r="F10" s="23">
        <f t="shared" si="0"/>
        <v>-1</v>
      </c>
      <c r="G10" s="59">
        <v>0</v>
      </c>
      <c r="I10" s="42">
        <f t="shared" si="1"/>
        <v>0</v>
      </c>
      <c r="J10" s="42">
        <f t="shared" si="2"/>
        <v>0</v>
      </c>
      <c r="K10" s="42">
        <f t="shared" si="3"/>
        <v>0</v>
      </c>
      <c r="L10" s="42">
        <f t="shared" si="4"/>
        <v>0</v>
      </c>
      <c r="M10" s="42">
        <f t="shared" si="5"/>
        <v>0</v>
      </c>
    </row>
    <row r="11" spans="1:13" ht="45" x14ac:dyDescent="0.25">
      <c r="A11" s="43" t="s">
        <v>10</v>
      </c>
      <c r="B11" s="24" t="s">
        <v>157</v>
      </c>
      <c r="C11" s="22">
        <v>5.0999999999999961</v>
      </c>
      <c r="D11" s="49">
        <v>0.70246500000000001</v>
      </c>
      <c r="E11" s="56">
        <f t="shared" si="6"/>
        <v>0</v>
      </c>
      <c r="F11" s="23">
        <f t="shared" si="0"/>
        <v>-1</v>
      </c>
      <c r="G11" s="59">
        <v>0</v>
      </c>
      <c r="I11" s="42">
        <f t="shared" si="1"/>
        <v>0</v>
      </c>
      <c r="J11" s="42">
        <f t="shared" si="2"/>
        <v>0</v>
      </c>
      <c r="K11" s="42">
        <f t="shared" si="3"/>
        <v>0</v>
      </c>
      <c r="L11" s="42">
        <f t="shared" si="4"/>
        <v>0</v>
      </c>
      <c r="M11" s="42">
        <f t="shared" si="5"/>
        <v>0</v>
      </c>
    </row>
    <row r="12" spans="1:13" ht="45" x14ac:dyDescent="0.25">
      <c r="A12" s="43" t="s">
        <v>12</v>
      </c>
      <c r="B12" s="24" t="s">
        <v>192</v>
      </c>
      <c r="C12" s="22">
        <v>7.0099999999999953</v>
      </c>
      <c r="D12" s="49">
        <v>0.96478900000000001</v>
      </c>
      <c r="E12" s="56">
        <f t="shared" si="6"/>
        <v>0</v>
      </c>
      <c r="F12" s="23">
        <f t="shared" si="0"/>
        <v>-1</v>
      </c>
      <c r="G12" s="59">
        <v>0</v>
      </c>
      <c r="I12" s="42">
        <f t="shared" si="1"/>
        <v>0</v>
      </c>
      <c r="J12" s="42">
        <f t="shared" si="2"/>
        <v>0</v>
      </c>
      <c r="K12" s="42">
        <f t="shared" si="3"/>
        <v>0</v>
      </c>
      <c r="L12" s="42">
        <f t="shared" si="4"/>
        <v>0</v>
      </c>
      <c r="M12" s="42">
        <f t="shared" si="5"/>
        <v>0</v>
      </c>
    </row>
    <row r="13" spans="1:13" ht="45" x14ac:dyDescent="0.25">
      <c r="A13" s="44" t="s">
        <v>1</v>
      </c>
      <c r="B13" s="33" t="s">
        <v>193</v>
      </c>
      <c r="C13" s="22">
        <v>13.679999999999993</v>
      </c>
      <c r="D13" s="50">
        <v>1.8838029999999999</v>
      </c>
      <c r="E13" s="56">
        <f t="shared" si="6"/>
        <v>0</v>
      </c>
      <c r="F13" s="34">
        <f t="shared" si="0"/>
        <v>-1</v>
      </c>
      <c r="G13" s="59">
        <v>0</v>
      </c>
      <c r="I13" s="42">
        <f t="shared" si="1"/>
        <v>0</v>
      </c>
      <c r="J13" s="42">
        <f t="shared" si="2"/>
        <v>0</v>
      </c>
      <c r="K13" s="42">
        <f t="shared" si="3"/>
        <v>0</v>
      </c>
      <c r="L13" s="42">
        <f t="shared" si="4"/>
        <v>0</v>
      </c>
      <c r="M13" s="42">
        <f t="shared" si="5"/>
        <v>0</v>
      </c>
    </row>
    <row r="14" spans="1:13" x14ac:dyDescent="0.25">
      <c r="A14" s="43" t="s">
        <v>11</v>
      </c>
      <c r="B14" s="21" t="s">
        <v>112</v>
      </c>
      <c r="C14" s="22">
        <v>4.6940816326530594</v>
      </c>
      <c r="D14" s="49">
        <v>0.64612700000000001</v>
      </c>
      <c r="E14" s="56">
        <f t="shared" si="6"/>
        <v>0</v>
      </c>
      <c r="F14" s="23">
        <f t="shared" si="0"/>
        <v>-1</v>
      </c>
      <c r="G14" s="59">
        <v>0</v>
      </c>
      <c r="I14" s="42">
        <f t="shared" si="1"/>
        <v>0</v>
      </c>
      <c r="J14" s="42">
        <f t="shared" si="2"/>
        <v>0</v>
      </c>
      <c r="K14" s="42">
        <f t="shared" si="3"/>
        <v>0</v>
      </c>
      <c r="L14" s="42">
        <f t="shared" si="4"/>
        <v>0</v>
      </c>
      <c r="M14" s="42">
        <f t="shared" si="5"/>
        <v>0</v>
      </c>
    </row>
    <row r="15" spans="1:13" ht="30" x14ac:dyDescent="0.25">
      <c r="A15" s="43" t="s">
        <v>13</v>
      </c>
      <c r="B15" s="24" t="s">
        <v>154</v>
      </c>
      <c r="C15" s="22">
        <v>2.4599999999999973</v>
      </c>
      <c r="D15" s="49">
        <v>0.33978900000000001</v>
      </c>
      <c r="E15" s="56">
        <f t="shared" si="6"/>
        <v>0</v>
      </c>
      <c r="F15" s="23">
        <f t="shared" si="0"/>
        <v>-1</v>
      </c>
      <c r="G15" s="59">
        <v>0</v>
      </c>
      <c r="I15" s="42">
        <f t="shared" si="1"/>
        <v>0</v>
      </c>
      <c r="J15" s="42">
        <f t="shared" si="2"/>
        <v>0</v>
      </c>
      <c r="K15" s="42">
        <f t="shared" si="3"/>
        <v>0</v>
      </c>
      <c r="L15" s="42">
        <f t="shared" si="4"/>
        <v>0</v>
      </c>
      <c r="M15" s="42">
        <f t="shared" si="5"/>
        <v>0</v>
      </c>
    </row>
    <row r="16" spans="1:13" ht="30" x14ac:dyDescent="0.25">
      <c r="A16" s="43" t="s">
        <v>14</v>
      </c>
      <c r="B16" s="24" t="s">
        <v>177</v>
      </c>
      <c r="C16" s="22">
        <v>3.8600000000000043</v>
      </c>
      <c r="D16" s="49">
        <v>0.52993000000000001</v>
      </c>
      <c r="E16" s="56">
        <f t="shared" si="6"/>
        <v>0</v>
      </c>
      <c r="F16" s="23">
        <f t="shared" si="0"/>
        <v>-1</v>
      </c>
      <c r="G16" s="59">
        <v>0</v>
      </c>
      <c r="I16" s="42">
        <f t="shared" si="1"/>
        <v>0</v>
      </c>
      <c r="J16" s="42">
        <f t="shared" si="2"/>
        <v>0</v>
      </c>
      <c r="K16" s="42">
        <f t="shared" si="3"/>
        <v>0</v>
      </c>
      <c r="L16" s="42">
        <f t="shared" si="4"/>
        <v>0</v>
      </c>
      <c r="M16" s="42">
        <f t="shared" si="5"/>
        <v>0</v>
      </c>
    </row>
    <row r="17" spans="1:13" ht="45" x14ac:dyDescent="0.25">
      <c r="A17" s="43" t="s">
        <v>15</v>
      </c>
      <c r="B17" s="24" t="s">
        <v>194</v>
      </c>
      <c r="C17" s="22">
        <v>5.1100000000000065</v>
      </c>
      <c r="D17" s="49">
        <v>0.70422499999999999</v>
      </c>
      <c r="E17" s="56">
        <f t="shared" si="6"/>
        <v>0</v>
      </c>
      <c r="F17" s="23">
        <f t="shared" si="0"/>
        <v>-1</v>
      </c>
      <c r="G17" s="59">
        <v>0</v>
      </c>
      <c r="I17" s="42">
        <f t="shared" si="1"/>
        <v>0</v>
      </c>
      <c r="J17" s="42">
        <f t="shared" si="2"/>
        <v>0</v>
      </c>
      <c r="K17" s="42">
        <f t="shared" si="3"/>
        <v>0</v>
      </c>
      <c r="L17" s="42">
        <f t="shared" si="4"/>
        <v>0</v>
      </c>
      <c r="M17" s="42">
        <f t="shared" si="5"/>
        <v>0</v>
      </c>
    </row>
    <row r="18" spans="1:13" ht="30" x14ac:dyDescent="0.25">
      <c r="A18" s="43" t="s">
        <v>16</v>
      </c>
      <c r="B18" s="21" t="s">
        <v>139</v>
      </c>
      <c r="C18" s="22">
        <v>3.6899999999999982</v>
      </c>
      <c r="D18" s="49">
        <v>0.50704199999999999</v>
      </c>
      <c r="E18" s="56">
        <f>$E$8*D18</f>
        <v>0</v>
      </c>
      <c r="F18" s="23">
        <f t="shared" si="0"/>
        <v>-1</v>
      </c>
      <c r="G18" s="59">
        <v>0</v>
      </c>
      <c r="I18" s="42">
        <f t="shared" si="1"/>
        <v>0</v>
      </c>
      <c r="J18" s="42">
        <f t="shared" si="2"/>
        <v>0</v>
      </c>
      <c r="K18" s="42">
        <f t="shared" si="3"/>
        <v>0</v>
      </c>
      <c r="L18" s="42">
        <f t="shared" si="4"/>
        <v>0</v>
      </c>
      <c r="M18" s="42">
        <f t="shared" si="5"/>
        <v>0</v>
      </c>
    </row>
    <row r="19" spans="1:13" ht="45" x14ac:dyDescent="0.25">
      <c r="A19" s="45" t="s">
        <v>95</v>
      </c>
      <c r="B19" s="29" t="s">
        <v>110</v>
      </c>
      <c r="C19" s="26">
        <v>13.113265306122445</v>
      </c>
      <c r="D19" s="51">
        <v>1.8098590000000001</v>
      </c>
      <c r="E19" s="57">
        <f t="shared" si="6"/>
        <v>0</v>
      </c>
      <c r="F19" s="27">
        <f t="shared" si="0"/>
        <v>-1</v>
      </c>
      <c r="G19" s="59">
        <v>0</v>
      </c>
      <c r="I19" s="42">
        <f t="shared" si="1"/>
        <v>0</v>
      </c>
      <c r="J19" s="42">
        <f t="shared" si="2"/>
        <v>0</v>
      </c>
      <c r="K19" s="42">
        <f t="shared" si="3"/>
        <v>0</v>
      </c>
      <c r="L19" s="42">
        <f t="shared" si="4"/>
        <v>0</v>
      </c>
      <c r="M19" s="42">
        <f t="shared" si="5"/>
        <v>0</v>
      </c>
    </row>
    <row r="20" spans="1:13" ht="45" x14ac:dyDescent="0.25">
      <c r="A20" s="45" t="s">
        <v>20</v>
      </c>
      <c r="B20" s="29" t="s">
        <v>135</v>
      </c>
      <c r="C20" s="26">
        <v>13.679999999999993</v>
      </c>
      <c r="D20" s="51">
        <v>1.8838029999999999</v>
      </c>
      <c r="E20" s="57">
        <f t="shared" si="6"/>
        <v>0</v>
      </c>
      <c r="F20" s="27">
        <f t="shared" si="0"/>
        <v>-1</v>
      </c>
      <c r="G20" s="59">
        <v>0</v>
      </c>
      <c r="I20" s="42">
        <f t="shared" si="1"/>
        <v>0</v>
      </c>
      <c r="J20" s="42">
        <f t="shared" si="2"/>
        <v>0</v>
      </c>
      <c r="K20" s="42">
        <f t="shared" si="3"/>
        <v>0</v>
      </c>
      <c r="L20" s="42">
        <f t="shared" si="4"/>
        <v>0</v>
      </c>
      <c r="M20" s="42">
        <f t="shared" si="5"/>
        <v>0</v>
      </c>
    </row>
    <row r="21" spans="1:13" x14ac:dyDescent="0.25">
      <c r="A21" s="45" t="s">
        <v>17</v>
      </c>
      <c r="B21" s="25" t="s">
        <v>186</v>
      </c>
      <c r="C21" s="26">
        <v>10.158775510204084</v>
      </c>
      <c r="D21" s="51">
        <v>1.3908450000000001</v>
      </c>
      <c r="E21" s="57">
        <f t="shared" si="6"/>
        <v>0</v>
      </c>
      <c r="F21" s="27">
        <f t="shared" si="0"/>
        <v>-1</v>
      </c>
      <c r="G21" s="59">
        <v>0</v>
      </c>
      <c r="I21" s="42">
        <f t="shared" si="1"/>
        <v>0</v>
      </c>
      <c r="J21" s="42">
        <f t="shared" si="2"/>
        <v>0</v>
      </c>
      <c r="K21" s="42">
        <f t="shared" si="3"/>
        <v>0</v>
      </c>
      <c r="L21" s="42">
        <f t="shared" si="4"/>
        <v>0</v>
      </c>
      <c r="M21" s="42">
        <f t="shared" si="5"/>
        <v>0</v>
      </c>
    </row>
    <row r="22" spans="1:13" ht="45" x14ac:dyDescent="0.25">
      <c r="A22" s="45" t="s">
        <v>18</v>
      </c>
      <c r="B22" s="25" t="s">
        <v>195</v>
      </c>
      <c r="C22" s="26">
        <v>12.139999999999992</v>
      </c>
      <c r="D22" s="51">
        <v>1.667254</v>
      </c>
      <c r="E22" s="57">
        <f t="shared" si="6"/>
        <v>0</v>
      </c>
      <c r="F22" s="27">
        <f t="shared" si="0"/>
        <v>-1</v>
      </c>
      <c r="G22" s="59">
        <v>0</v>
      </c>
      <c r="I22" s="42">
        <f t="shared" si="1"/>
        <v>0</v>
      </c>
      <c r="J22" s="42">
        <f t="shared" si="2"/>
        <v>0</v>
      </c>
      <c r="K22" s="42">
        <f t="shared" si="3"/>
        <v>0</v>
      </c>
      <c r="L22" s="42">
        <f t="shared" si="4"/>
        <v>0</v>
      </c>
      <c r="M22" s="42">
        <f t="shared" si="5"/>
        <v>0</v>
      </c>
    </row>
    <row r="23" spans="1:13" x14ac:dyDescent="0.25">
      <c r="A23" s="45" t="s">
        <v>97</v>
      </c>
      <c r="B23" s="25" t="s">
        <v>167</v>
      </c>
      <c r="C23" s="26">
        <v>0.5</v>
      </c>
      <c r="D23" s="51">
        <v>7.0422999999999999E-2</v>
      </c>
      <c r="E23" s="57">
        <f t="shared" si="6"/>
        <v>0</v>
      </c>
      <c r="F23" s="27">
        <f t="shared" si="0"/>
        <v>-1</v>
      </c>
      <c r="G23" s="59">
        <v>0</v>
      </c>
      <c r="I23" s="42">
        <f t="shared" si="1"/>
        <v>0</v>
      </c>
      <c r="J23" s="42">
        <f t="shared" si="2"/>
        <v>0</v>
      </c>
      <c r="K23" s="42">
        <f t="shared" si="3"/>
        <v>0</v>
      </c>
      <c r="L23" s="42">
        <f t="shared" si="4"/>
        <v>0</v>
      </c>
      <c r="M23" s="42">
        <f t="shared" si="5"/>
        <v>0</v>
      </c>
    </row>
    <row r="24" spans="1:13" ht="45" x14ac:dyDescent="0.25">
      <c r="A24" s="45" t="s">
        <v>19</v>
      </c>
      <c r="B24" s="29" t="s">
        <v>138</v>
      </c>
      <c r="C24" s="26">
        <v>12.879999999999997</v>
      </c>
      <c r="D24" s="51">
        <v>1.774648</v>
      </c>
      <c r="E24" s="57">
        <f t="shared" si="6"/>
        <v>0</v>
      </c>
      <c r="F24" s="27">
        <f t="shared" si="0"/>
        <v>-1</v>
      </c>
      <c r="G24" s="59">
        <v>0</v>
      </c>
      <c r="I24" s="42">
        <f t="shared" si="1"/>
        <v>0</v>
      </c>
      <c r="J24" s="42">
        <f t="shared" si="2"/>
        <v>0</v>
      </c>
      <c r="K24" s="42">
        <f t="shared" si="3"/>
        <v>0</v>
      </c>
      <c r="L24" s="42">
        <f t="shared" si="4"/>
        <v>0</v>
      </c>
      <c r="M24" s="42">
        <f t="shared" si="5"/>
        <v>0</v>
      </c>
    </row>
    <row r="25" spans="1:13" ht="30" x14ac:dyDescent="0.25">
      <c r="A25" s="45" t="s">
        <v>21</v>
      </c>
      <c r="B25" s="25" t="s">
        <v>174</v>
      </c>
      <c r="C25" s="26">
        <v>6.6600000000000028</v>
      </c>
      <c r="D25" s="52">
        <v>0.91373199999999999</v>
      </c>
      <c r="E25" s="57">
        <f t="shared" si="6"/>
        <v>0</v>
      </c>
      <c r="F25" s="27">
        <f t="shared" si="0"/>
        <v>-1</v>
      </c>
      <c r="G25" s="59">
        <v>0</v>
      </c>
      <c r="I25" s="42">
        <f t="shared" si="1"/>
        <v>0</v>
      </c>
      <c r="J25" s="42">
        <f t="shared" si="2"/>
        <v>0</v>
      </c>
      <c r="K25" s="42">
        <f t="shared" si="3"/>
        <v>0</v>
      </c>
      <c r="L25" s="42">
        <f t="shared" si="4"/>
        <v>0</v>
      </c>
      <c r="M25" s="42">
        <f t="shared" si="5"/>
        <v>0</v>
      </c>
    </row>
    <row r="26" spans="1:13" ht="30" x14ac:dyDescent="0.25">
      <c r="A26" s="45" t="s">
        <v>22</v>
      </c>
      <c r="B26" s="25" t="s">
        <v>151</v>
      </c>
      <c r="C26" s="26">
        <v>3.9300000000000046</v>
      </c>
      <c r="D26" s="52">
        <v>0.540493</v>
      </c>
      <c r="E26" s="58">
        <f t="shared" si="6"/>
        <v>0</v>
      </c>
      <c r="F26" s="28">
        <f t="shared" si="0"/>
        <v>-1</v>
      </c>
      <c r="G26" s="59">
        <v>0</v>
      </c>
      <c r="H26" s="31"/>
      <c r="I26" s="42">
        <f t="shared" si="1"/>
        <v>0</v>
      </c>
      <c r="J26" s="42">
        <f t="shared" si="2"/>
        <v>0</v>
      </c>
      <c r="K26" s="42">
        <f t="shared" si="3"/>
        <v>0</v>
      </c>
      <c r="L26" s="42">
        <f t="shared" si="4"/>
        <v>0</v>
      </c>
      <c r="M26" s="42">
        <f t="shared" si="5"/>
        <v>0</v>
      </c>
    </row>
    <row r="27" spans="1:13" ht="30" x14ac:dyDescent="0.25">
      <c r="A27" s="45" t="s">
        <v>29</v>
      </c>
      <c r="B27" s="29" t="s">
        <v>134</v>
      </c>
      <c r="C27" s="26">
        <v>8.839999999999991</v>
      </c>
      <c r="D27" s="52">
        <v>1.21831</v>
      </c>
      <c r="E27" s="58">
        <f t="shared" si="6"/>
        <v>0</v>
      </c>
      <c r="F27" s="28">
        <f t="shared" si="0"/>
        <v>-1</v>
      </c>
      <c r="G27" s="59">
        <v>0</v>
      </c>
      <c r="I27" s="42">
        <f t="shared" si="1"/>
        <v>0</v>
      </c>
      <c r="J27" s="42">
        <f t="shared" si="2"/>
        <v>0</v>
      </c>
      <c r="K27" s="42">
        <f t="shared" si="3"/>
        <v>0</v>
      </c>
      <c r="L27" s="42">
        <f t="shared" si="4"/>
        <v>0</v>
      </c>
      <c r="M27" s="42">
        <f t="shared" si="5"/>
        <v>0</v>
      </c>
    </row>
    <row r="28" spans="1:13" x14ac:dyDescent="0.25">
      <c r="A28" s="45" t="s">
        <v>96</v>
      </c>
      <c r="B28" s="25" t="s">
        <v>169</v>
      </c>
      <c r="C28" s="26">
        <v>0.34999999999999992</v>
      </c>
      <c r="D28" s="52">
        <v>4.7535000000000001E-2</v>
      </c>
      <c r="E28" s="58">
        <f t="shared" si="6"/>
        <v>0</v>
      </c>
      <c r="F28" s="28">
        <f t="shared" si="0"/>
        <v>-1</v>
      </c>
      <c r="G28" s="59">
        <v>0</v>
      </c>
      <c r="I28" s="42">
        <f t="shared" si="1"/>
        <v>0</v>
      </c>
      <c r="J28" s="42">
        <f t="shared" si="2"/>
        <v>0</v>
      </c>
      <c r="K28" s="42">
        <f t="shared" si="3"/>
        <v>0</v>
      </c>
      <c r="L28" s="42">
        <f t="shared" si="4"/>
        <v>0</v>
      </c>
      <c r="M28" s="42">
        <f t="shared" si="5"/>
        <v>0</v>
      </c>
    </row>
    <row r="29" spans="1:13" ht="30" x14ac:dyDescent="0.25">
      <c r="A29" s="45" t="s">
        <v>23</v>
      </c>
      <c r="B29" s="29" t="s">
        <v>147</v>
      </c>
      <c r="C29" s="26">
        <v>8.1600000000000072</v>
      </c>
      <c r="D29" s="52">
        <v>1.1232390000000001</v>
      </c>
      <c r="E29" s="58">
        <f t="shared" si="6"/>
        <v>0</v>
      </c>
      <c r="F29" s="28">
        <f t="shared" si="0"/>
        <v>-1</v>
      </c>
      <c r="G29" s="59">
        <v>0</v>
      </c>
      <c r="I29" s="42">
        <f t="shared" si="1"/>
        <v>0</v>
      </c>
      <c r="J29" s="42">
        <f t="shared" si="2"/>
        <v>0</v>
      </c>
      <c r="K29" s="42">
        <f t="shared" si="3"/>
        <v>0</v>
      </c>
      <c r="L29" s="42">
        <f t="shared" si="4"/>
        <v>0</v>
      </c>
      <c r="M29" s="42">
        <f t="shared" si="5"/>
        <v>0</v>
      </c>
    </row>
    <row r="30" spans="1:13" ht="30" x14ac:dyDescent="0.25">
      <c r="A30" s="45" t="s">
        <v>26</v>
      </c>
      <c r="B30" s="25" t="s">
        <v>156</v>
      </c>
      <c r="C30" s="26">
        <v>6.779999999999994</v>
      </c>
      <c r="D30" s="52">
        <v>0.931338</v>
      </c>
      <c r="E30" s="58">
        <f t="shared" si="6"/>
        <v>0</v>
      </c>
      <c r="F30" s="28">
        <f t="shared" si="0"/>
        <v>-1</v>
      </c>
      <c r="G30" s="59">
        <v>0</v>
      </c>
      <c r="I30" s="42">
        <f t="shared" si="1"/>
        <v>0</v>
      </c>
      <c r="J30" s="42">
        <f t="shared" si="2"/>
        <v>0</v>
      </c>
      <c r="K30" s="42">
        <f t="shared" si="3"/>
        <v>0</v>
      </c>
      <c r="L30" s="42">
        <f t="shared" si="4"/>
        <v>0</v>
      </c>
      <c r="M30" s="42">
        <f t="shared" si="5"/>
        <v>0</v>
      </c>
    </row>
    <row r="31" spans="1:13" x14ac:dyDescent="0.25">
      <c r="A31" s="45" t="s">
        <v>25</v>
      </c>
      <c r="B31" s="25" t="s">
        <v>185</v>
      </c>
      <c r="C31" s="26">
        <v>0.33673469387755095</v>
      </c>
      <c r="D31" s="52">
        <v>4.5775000000000003E-2</v>
      </c>
      <c r="E31" s="58">
        <f t="shared" si="6"/>
        <v>0</v>
      </c>
      <c r="F31" s="28">
        <f t="shared" si="0"/>
        <v>-1</v>
      </c>
      <c r="G31" s="59">
        <v>0</v>
      </c>
      <c r="I31" s="42">
        <f t="shared" si="1"/>
        <v>0</v>
      </c>
      <c r="J31" s="42">
        <f t="shared" si="2"/>
        <v>0</v>
      </c>
      <c r="K31" s="42">
        <f t="shared" si="3"/>
        <v>0</v>
      </c>
      <c r="L31" s="42">
        <f t="shared" si="4"/>
        <v>0</v>
      </c>
      <c r="M31" s="42">
        <f t="shared" si="5"/>
        <v>0</v>
      </c>
    </row>
    <row r="32" spans="1:13" ht="30" x14ac:dyDescent="0.25">
      <c r="A32" s="45" t="s">
        <v>27</v>
      </c>
      <c r="B32" s="25" t="s">
        <v>175</v>
      </c>
      <c r="C32" s="26">
        <v>5.0399999999999983</v>
      </c>
      <c r="D32" s="52">
        <v>0.69190099999999999</v>
      </c>
      <c r="E32" s="58">
        <f t="shared" si="6"/>
        <v>0</v>
      </c>
      <c r="F32" s="28">
        <f t="shared" si="0"/>
        <v>-1</v>
      </c>
      <c r="G32" s="59">
        <v>0</v>
      </c>
      <c r="I32" s="42">
        <f t="shared" si="1"/>
        <v>0</v>
      </c>
      <c r="J32" s="42">
        <f t="shared" si="2"/>
        <v>0</v>
      </c>
      <c r="K32" s="42">
        <f t="shared" si="3"/>
        <v>0</v>
      </c>
      <c r="L32" s="42">
        <f t="shared" si="4"/>
        <v>0</v>
      </c>
      <c r="M32" s="42">
        <f t="shared" si="5"/>
        <v>0</v>
      </c>
    </row>
    <row r="33" spans="1:13" ht="30" x14ac:dyDescent="0.25">
      <c r="A33" s="45" t="s">
        <v>28</v>
      </c>
      <c r="B33" s="29" t="s">
        <v>133</v>
      </c>
      <c r="C33" s="26">
        <v>6.2099999999999991</v>
      </c>
      <c r="D33" s="52">
        <v>0.85739399999999999</v>
      </c>
      <c r="E33" s="58">
        <f t="shared" si="6"/>
        <v>0</v>
      </c>
      <c r="F33" s="28">
        <f t="shared" si="0"/>
        <v>-1</v>
      </c>
      <c r="G33" s="59">
        <v>0</v>
      </c>
      <c r="I33" s="42">
        <f t="shared" si="1"/>
        <v>0</v>
      </c>
      <c r="J33" s="42">
        <f t="shared" si="2"/>
        <v>0</v>
      </c>
      <c r="K33" s="42">
        <f t="shared" si="3"/>
        <v>0</v>
      </c>
      <c r="L33" s="42">
        <f t="shared" si="4"/>
        <v>0</v>
      </c>
      <c r="M33" s="42">
        <f t="shared" si="5"/>
        <v>0</v>
      </c>
    </row>
    <row r="34" spans="1:13" ht="45" x14ac:dyDescent="0.25">
      <c r="A34" s="45" t="s">
        <v>32</v>
      </c>
      <c r="B34" s="29" t="s">
        <v>121</v>
      </c>
      <c r="C34" s="26">
        <v>8.94</v>
      </c>
      <c r="D34" s="52">
        <v>1.2288730000000001</v>
      </c>
      <c r="E34" s="58">
        <f t="shared" si="6"/>
        <v>0</v>
      </c>
      <c r="F34" s="28">
        <f t="shared" si="0"/>
        <v>-1</v>
      </c>
      <c r="G34" s="59">
        <v>0</v>
      </c>
      <c r="I34" s="42">
        <f t="shared" si="1"/>
        <v>0</v>
      </c>
      <c r="J34" s="42">
        <f t="shared" si="2"/>
        <v>0</v>
      </c>
      <c r="K34" s="42">
        <f t="shared" si="3"/>
        <v>0</v>
      </c>
      <c r="L34" s="42">
        <f t="shared" si="4"/>
        <v>0</v>
      </c>
      <c r="M34" s="42">
        <f t="shared" si="5"/>
        <v>0</v>
      </c>
    </row>
    <row r="35" spans="1:13" ht="30" x14ac:dyDescent="0.25">
      <c r="A35" s="45" t="s">
        <v>31</v>
      </c>
      <c r="B35" s="25" t="s">
        <v>173</v>
      </c>
      <c r="C35" s="26">
        <v>2.5600000000000014</v>
      </c>
      <c r="D35" s="52">
        <v>0.35387299999999999</v>
      </c>
      <c r="E35" s="58">
        <f t="shared" si="6"/>
        <v>0</v>
      </c>
      <c r="F35" s="28">
        <f t="shared" si="0"/>
        <v>-1</v>
      </c>
      <c r="G35" s="59">
        <v>0</v>
      </c>
      <c r="I35" s="42">
        <f t="shared" si="1"/>
        <v>0</v>
      </c>
      <c r="J35" s="42">
        <f t="shared" si="2"/>
        <v>0</v>
      </c>
      <c r="K35" s="42">
        <f t="shared" si="3"/>
        <v>0</v>
      </c>
      <c r="L35" s="42">
        <f t="shared" si="4"/>
        <v>0</v>
      </c>
      <c r="M35" s="42">
        <f t="shared" si="5"/>
        <v>0</v>
      </c>
    </row>
    <row r="36" spans="1:13" ht="45" x14ac:dyDescent="0.25">
      <c r="A36" s="45" t="s">
        <v>24</v>
      </c>
      <c r="B36" s="29" t="s">
        <v>196</v>
      </c>
      <c r="C36" s="26">
        <v>12.879999999999997</v>
      </c>
      <c r="D36" s="52">
        <v>1.774648</v>
      </c>
      <c r="E36" s="58">
        <f t="shared" si="6"/>
        <v>0</v>
      </c>
      <c r="F36" s="28">
        <f t="shared" si="0"/>
        <v>-1</v>
      </c>
      <c r="G36" s="59">
        <v>0</v>
      </c>
      <c r="I36" s="42">
        <f t="shared" si="1"/>
        <v>0</v>
      </c>
      <c r="J36" s="42">
        <f t="shared" si="2"/>
        <v>0</v>
      </c>
      <c r="K36" s="42">
        <f t="shared" si="3"/>
        <v>0</v>
      </c>
      <c r="L36" s="42">
        <f t="shared" si="4"/>
        <v>0</v>
      </c>
      <c r="M36" s="42">
        <f t="shared" si="5"/>
        <v>0</v>
      </c>
    </row>
    <row r="37" spans="1:13" ht="45" x14ac:dyDescent="0.25">
      <c r="A37" s="45" t="s">
        <v>30</v>
      </c>
      <c r="B37" s="25" t="s">
        <v>160</v>
      </c>
      <c r="C37" s="26">
        <v>9.2900000000000063</v>
      </c>
      <c r="D37" s="52">
        <v>1.274648</v>
      </c>
      <c r="E37" s="58">
        <f t="shared" si="6"/>
        <v>0</v>
      </c>
      <c r="F37" s="28">
        <f t="shared" si="0"/>
        <v>-1</v>
      </c>
      <c r="G37" s="59">
        <v>0</v>
      </c>
      <c r="I37" s="42">
        <f t="shared" si="1"/>
        <v>0</v>
      </c>
      <c r="J37" s="42">
        <f t="shared" si="2"/>
        <v>0</v>
      </c>
      <c r="K37" s="42">
        <f t="shared" si="3"/>
        <v>0</v>
      </c>
      <c r="L37" s="42">
        <f t="shared" si="4"/>
        <v>0</v>
      </c>
      <c r="M37" s="42">
        <f t="shared" si="5"/>
        <v>0</v>
      </c>
    </row>
    <row r="38" spans="1:13" ht="45" x14ac:dyDescent="0.25">
      <c r="A38" s="45" t="s">
        <v>33</v>
      </c>
      <c r="B38" s="29" t="s">
        <v>197</v>
      </c>
      <c r="C38" s="26">
        <v>14.070000000000007</v>
      </c>
      <c r="D38" s="52">
        <v>1.9348590000000001</v>
      </c>
      <c r="E38" s="58">
        <f t="shared" si="6"/>
        <v>0</v>
      </c>
      <c r="F38" s="28">
        <f t="shared" si="0"/>
        <v>-1</v>
      </c>
      <c r="G38" s="59">
        <v>0</v>
      </c>
      <c r="I38" s="42">
        <f t="shared" si="1"/>
        <v>0</v>
      </c>
      <c r="J38" s="42">
        <f t="shared" si="2"/>
        <v>0</v>
      </c>
      <c r="K38" s="42">
        <f t="shared" si="3"/>
        <v>0</v>
      </c>
      <c r="L38" s="42">
        <f t="shared" si="4"/>
        <v>0</v>
      </c>
      <c r="M38" s="42">
        <f t="shared" si="5"/>
        <v>0</v>
      </c>
    </row>
    <row r="39" spans="1:13" ht="45" x14ac:dyDescent="0.25">
      <c r="A39" s="45" t="s">
        <v>34</v>
      </c>
      <c r="B39" s="25" t="s">
        <v>159</v>
      </c>
      <c r="C39" s="26">
        <v>3.9799999999999973</v>
      </c>
      <c r="D39" s="52">
        <v>0.54577500000000001</v>
      </c>
      <c r="E39" s="58">
        <f t="shared" si="6"/>
        <v>0</v>
      </c>
      <c r="F39" s="28">
        <f t="shared" si="0"/>
        <v>-1</v>
      </c>
      <c r="G39" s="59">
        <v>0</v>
      </c>
      <c r="I39" s="42">
        <f t="shared" si="1"/>
        <v>0</v>
      </c>
      <c r="J39" s="42">
        <f t="shared" si="2"/>
        <v>0</v>
      </c>
      <c r="K39" s="42">
        <f t="shared" si="3"/>
        <v>0</v>
      </c>
      <c r="L39" s="42">
        <f t="shared" si="4"/>
        <v>0</v>
      </c>
      <c r="M39" s="42">
        <f t="shared" si="5"/>
        <v>0</v>
      </c>
    </row>
    <row r="40" spans="1:13" ht="30" x14ac:dyDescent="0.25">
      <c r="A40" s="45" t="s">
        <v>37</v>
      </c>
      <c r="B40" s="25" t="s">
        <v>152</v>
      </c>
      <c r="C40" s="26">
        <v>5.3100000000000014</v>
      </c>
      <c r="D40" s="52">
        <v>0.72887299999999999</v>
      </c>
      <c r="E40" s="58">
        <f t="shared" si="6"/>
        <v>0</v>
      </c>
      <c r="F40" s="28">
        <f t="shared" ref="F40:F71" si="7">(E40-C40)/C40</f>
        <v>-1</v>
      </c>
      <c r="G40" s="59">
        <v>0</v>
      </c>
      <c r="I40" s="42">
        <f t="shared" ref="I40:I71" si="8">($E40*$I$7)</f>
        <v>0</v>
      </c>
      <c r="J40" s="42">
        <f t="shared" ref="J40:J71" si="9">($E40*$J$7)</f>
        <v>0</v>
      </c>
      <c r="K40" s="42">
        <f t="shared" ref="K40:K71" si="10">($E40*$K$7)</f>
        <v>0</v>
      </c>
      <c r="L40" s="42">
        <f t="shared" ref="L40:L71" si="11">($E40*$L$7)</f>
        <v>0</v>
      </c>
      <c r="M40" s="42">
        <f t="shared" ref="M40:M71" si="12">($E40*$M$7)</f>
        <v>0</v>
      </c>
    </row>
    <row r="41" spans="1:13" ht="30" x14ac:dyDescent="0.25">
      <c r="A41" s="45" t="s">
        <v>35</v>
      </c>
      <c r="B41" s="29" t="s">
        <v>148</v>
      </c>
      <c r="C41" s="26">
        <v>7.2599999999999953</v>
      </c>
      <c r="D41" s="52">
        <v>1</v>
      </c>
      <c r="E41" s="58">
        <f t="shared" ref="E41:E72" si="13">$E$8*D41</f>
        <v>0</v>
      </c>
      <c r="F41" s="28">
        <f t="shared" si="7"/>
        <v>-1</v>
      </c>
      <c r="G41" s="59">
        <v>0</v>
      </c>
      <c r="I41" s="42">
        <f t="shared" si="8"/>
        <v>0</v>
      </c>
      <c r="J41" s="42">
        <f t="shared" si="9"/>
        <v>0</v>
      </c>
      <c r="K41" s="42">
        <f t="shared" si="10"/>
        <v>0</v>
      </c>
      <c r="L41" s="42">
        <f t="shared" si="11"/>
        <v>0</v>
      </c>
      <c r="M41" s="42">
        <f t="shared" si="12"/>
        <v>0</v>
      </c>
    </row>
    <row r="42" spans="1:13" ht="30" x14ac:dyDescent="0.25">
      <c r="A42" s="45" t="s">
        <v>36</v>
      </c>
      <c r="B42" s="25" t="s">
        <v>155</v>
      </c>
      <c r="C42" s="26">
        <v>2.64</v>
      </c>
      <c r="D42" s="52">
        <v>0.36619699999999999</v>
      </c>
      <c r="E42" s="58">
        <f t="shared" si="13"/>
        <v>0</v>
      </c>
      <c r="F42" s="28">
        <f t="shared" si="7"/>
        <v>-1</v>
      </c>
      <c r="G42" s="59">
        <v>0</v>
      </c>
      <c r="I42" s="42">
        <f t="shared" si="8"/>
        <v>0</v>
      </c>
      <c r="J42" s="42">
        <f t="shared" si="9"/>
        <v>0</v>
      </c>
      <c r="K42" s="42">
        <f t="shared" si="10"/>
        <v>0</v>
      </c>
      <c r="L42" s="42">
        <f t="shared" si="11"/>
        <v>0</v>
      </c>
      <c r="M42" s="42">
        <f t="shared" si="12"/>
        <v>0</v>
      </c>
    </row>
    <row r="43" spans="1:13" ht="45" x14ac:dyDescent="0.25">
      <c r="A43" s="45" t="s">
        <v>39</v>
      </c>
      <c r="B43" s="29" t="s">
        <v>137</v>
      </c>
      <c r="C43" s="26">
        <v>11.64999999999999</v>
      </c>
      <c r="D43" s="52">
        <v>1.6038730000000001</v>
      </c>
      <c r="E43" s="58">
        <f t="shared" si="13"/>
        <v>0</v>
      </c>
      <c r="F43" s="28">
        <f t="shared" si="7"/>
        <v>-1</v>
      </c>
      <c r="G43" s="59">
        <v>0</v>
      </c>
      <c r="I43" s="42">
        <f t="shared" si="8"/>
        <v>0</v>
      </c>
      <c r="J43" s="42">
        <f t="shared" si="9"/>
        <v>0</v>
      </c>
      <c r="K43" s="42">
        <f t="shared" si="10"/>
        <v>0</v>
      </c>
      <c r="L43" s="42">
        <f t="shared" si="11"/>
        <v>0</v>
      </c>
      <c r="M43" s="42">
        <f t="shared" si="12"/>
        <v>0</v>
      </c>
    </row>
    <row r="44" spans="1:13" ht="30" x14ac:dyDescent="0.25">
      <c r="A44" s="45" t="s">
        <v>38</v>
      </c>
      <c r="B44" s="29" t="s">
        <v>136</v>
      </c>
      <c r="C44" s="26">
        <v>10.069999999999995</v>
      </c>
      <c r="D44" s="52">
        <v>1.387324</v>
      </c>
      <c r="E44" s="58">
        <f t="shared" si="13"/>
        <v>0</v>
      </c>
      <c r="F44" s="28">
        <f t="shared" si="7"/>
        <v>-1</v>
      </c>
      <c r="G44" s="59">
        <v>0</v>
      </c>
      <c r="I44" s="42">
        <f t="shared" si="8"/>
        <v>0</v>
      </c>
      <c r="J44" s="42">
        <f t="shared" si="9"/>
        <v>0</v>
      </c>
      <c r="K44" s="42">
        <f t="shared" si="10"/>
        <v>0</v>
      </c>
      <c r="L44" s="42">
        <f t="shared" si="11"/>
        <v>0</v>
      </c>
      <c r="M44" s="42">
        <f t="shared" si="12"/>
        <v>0</v>
      </c>
    </row>
    <row r="45" spans="1:13" ht="45" x14ac:dyDescent="0.25">
      <c r="A45" s="45" t="s">
        <v>40</v>
      </c>
      <c r="B45" s="25" t="s">
        <v>150</v>
      </c>
      <c r="C45" s="26">
        <v>7.850000000000005</v>
      </c>
      <c r="D45" s="52">
        <v>1.0792250000000001</v>
      </c>
      <c r="E45" s="58">
        <f t="shared" si="13"/>
        <v>0</v>
      </c>
      <c r="F45" s="28">
        <f t="shared" si="7"/>
        <v>-1</v>
      </c>
      <c r="G45" s="59">
        <v>0</v>
      </c>
      <c r="I45" s="42">
        <f t="shared" si="8"/>
        <v>0</v>
      </c>
      <c r="J45" s="42">
        <f t="shared" si="9"/>
        <v>0</v>
      </c>
      <c r="K45" s="42">
        <f t="shared" si="10"/>
        <v>0</v>
      </c>
      <c r="L45" s="42">
        <f t="shared" si="11"/>
        <v>0</v>
      </c>
      <c r="M45" s="42">
        <f t="shared" si="12"/>
        <v>0</v>
      </c>
    </row>
    <row r="46" spans="1:13" ht="45" x14ac:dyDescent="0.25">
      <c r="A46" s="45" t="s">
        <v>41</v>
      </c>
      <c r="B46" s="25" t="s">
        <v>198</v>
      </c>
      <c r="C46" s="26">
        <v>8.550000000000006</v>
      </c>
      <c r="D46" s="52">
        <v>1.174296</v>
      </c>
      <c r="E46" s="58">
        <f t="shared" si="13"/>
        <v>0</v>
      </c>
      <c r="F46" s="28">
        <f t="shared" si="7"/>
        <v>-1</v>
      </c>
      <c r="G46" s="59">
        <v>0</v>
      </c>
      <c r="I46" s="42">
        <f t="shared" si="8"/>
        <v>0</v>
      </c>
      <c r="J46" s="42">
        <f t="shared" si="9"/>
        <v>0</v>
      </c>
      <c r="K46" s="42">
        <f t="shared" si="10"/>
        <v>0</v>
      </c>
      <c r="L46" s="42">
        <f t="shared" si="11"/>
        <v>0</v>
      </c>
      <c r="M46" s="42">
        <f t="shared" si="12"/>
        <v>0</v>
      </c>
    </row>
    <row r="47" spans="1:13" s="30" customFormat="1" x14ac:dyDescent="0.25">
      <c r="A47" s="45" t="s">
        <v>99</v>
      </c>
      <c r="B47" s="25" t="s">
        <v>166</v>
      </c>
      <c r="C47" s="26">
        <v>9.9999999999999978E-2</v>
      </c>
      <c r="D47" s="52">
        <v>1.5845000000000001E-2</v>
      </c>
      <c r="E47" s="58">
        <f t="shared" si="13"/>
        <v>0</v>
      </c>
      <c r="F47" s="28">
        <f t="shared" si="7"/>
        <v>-1</v>
      </c>
      <c r="G47" s="59">
        <v>0</v>
      </c>
      <c r="H47" s="5"/>
      <c r="I47" s="42">
        <f t="shared" si="8"/>
        <v>0</v>
      </c>
      <c r="J47" s="42">
        <f t="shared" si="9"/>
        <v>0</v>
      </c>
      <c r="K47" s="42">
        <f t="shared" si="10"/>
        <v>0</v>
      </c>
      <c r="L47" s="42">
        <f t="shared" si="11"/>
        <v>0</v>
      </c>
      <c r="M47" s="42">
        <f t="shared" si="12"/>
        <v>0</v>
      </c>
    </row>
    <row r="48" spans="1:13" s="31" customFormat="1" x14ac:dyDescent="0.25">
      <c r="A48" s="45" t="s">
        <v>98</v>
      </c>
      <c r="B48" s="29" t="s">
        <v>144</v>
      </c>
      <c r="C48" s="26">
        <v>2.1412244897959178</v>
      </c>
      <c r="D48" s="52">
        <v>0.318662</v>
      </c>
      <c r="E48" s="58">
        <f t="shared" si="13"/>
        <v>0</v>
      </c>
      <c r="F48" s="28">
        <f t="shared" si="7"/>
        <v>-1</v>
      </c>
      <c r="G48" s="59">
        <v>0</v>
      </c>
      <c r="H48" s="5"/>
      <c r="I48" s="42">
        <f t="shared" si="8"/>
        <v>0</v>
      </c>
      <c r="J48" s="42">
        <f t="shared" si="9"/>
        <v>0</v>
      </c>
      <c r="K48" s="42">
        <f t="shared" si="10"/>
        <v>0</v>
      </c>
      <c r="L48" s="42">
        <f t="shared" si="11"/>
        <v>0</v>
      </c>
      <c r="M48" s="42">
        <f t="shared" si="12"/>
        <v>0</v>
      </c>
    </row>
    <row r="49" spans="1:13" s="31" customFormat="1" x14ac:dyDescent="0.25">
      <c r="A49" s="45" t="s">
        <v>42</v>
      </c>
      <c r="B49" s="29" t="s">
        <v>116</v>
      </c>
      <c r="C49" s="26">
        <v>10.105918367346941</v>
      </c>
      <c r="D49" s="52">
        <v>1.3855630000000001</v>
      </c>
      <c r="E49" s="58">
        <f t="shared" si="13"/>
        <v>0</v>
      </c>
      <c r="F49" s="28">
        <f t="shared" si="7"/>
        <v>-1</v>
      </c>
      <c r="G49" s="59">
        <v>0</v>
      </c>
      <c r="H49" s="5"/>
      <c r="I49" s="42">
        <f t="shared" si="8"/>
        <v>0</v>
      </c>
      <c r="J49" s="42">
        <f t="shared" si="9"/>
        <v>0</v>
      </c>
      <c r="K49" s="42">
        <f t="shared" si="10"/>
        <v>0</v>
      </c>
      <c r="L49" s="42">
        <f t="shared" si="11"/>
        <v>0</v>
      </c>
      <c r="M49" s="42">
        <f t="shared" si="12"/>
        <v>0</v>
      </c>
    </row>
    <row r="50" spans="1:13" x14ac:dyDescent="0.25">
      <c r="A50" s="45" t="s">
        <v>43</v>
      </c>
      <c r="B50" s="29" t="s">
        <v>119</v>
      </c>
      <c r="C50" s="26">
        <v>5.1755102040816299</v>
      </c>
      <c r="D50" s="52">
        <v>0.713028</v>
      </c>
      <c r="E50" s="58">
        <f t="shared" si="13"/>
        <v>0</v>
      </c>
      <c r="F50" s="28">
        <f t="shared" si="7"/>
        <v>-1</v>
      </c>
      <c r="G50" s="59">
        <v>0</v>
      </c>
      <c r="I50" s="42">
        <f t="shared" si="8"/>
        <v>0</v>
      </c>
      <c r="J50" s="42">
        <f t="shared" si="9"/>
        <v>0</v>
      </c>
      <c r="K50" s="42">
        <f t="shared" si="10"/>
        <v>0</v>
      </c>
      <c r="L50" s="42">
        <f t="shared" si="11"/>
        <v>0</v>
      </c>
      <c r="M50" s="42">
        <f t="shared" si="12"/>
        <v>0</v>
      </c>
    </row>
    <row r="51" spans="1:13" ht="30" x14ac:dyDescent="0.25">
      <c r="A51" s="45" t="s">
        <v>44</v>
      </c>
      <c r="B51" s="25" t="s">
        <v>162</v>
      </c>
      <c r="C51" s="26">
        <v>4.78</v>
      </c>
      <c r="D51" s="52">
        <v>0.65493000000000001</v>
      </c>
      <c r="E51" s="58">
        <f t="shared" si="13"/>
        <v>0</v>
      </c>
      <c r="F51" s="28">
        <f t="shared" si="7"/>
        <v>-1</v>
      </c>
      <c r="G51" s="59">
        <v>0</v>
      </c>
      <c r="I51" s="42">
        <f t="shared" si="8"/>
        <v>0</v>
      </c>
      <c r="J51" s="42">
        <f t="shared" si="9"/>
        <v>0</v>
      </c>
      <c r="K51" s="42">
        <f t="shared" si="10"/>
        <v>0</v>
      </c>
      <c r="L51" s="42">
        <f t="shared" si="11"/>
        <v>0</v>
      </c>
      <c r="M51" s="42">
        <f t="shared" si="12"/>
        <v>0</v>
      </c>
    </row>
    <row r="52" spans="1:13" x14ac:dyDescent="0.25">
      <c r="A52" s="45" t="s">
        <v>45</v>
      </c>
      <c r="B52" s="29" t="s">
        <v>141</v>
      </c>
      <c r="C52" s="26">
        <v>57.690000000000047</v>
      </c>
      <c r="D52" s="52">
        <v>7.9401409999999997</v>
      </c>
      <c r="E52" s="58">
        <f t="shared" si="13"/>
        <v>0</v>
      </c>
      <c r="F52" s="28">
        <f t="shared" si="7"/>
        <v>-1</v>
      </c>
      <c r="G52" s="59">
        <v>0</v>
      </c>
      <c r="I52" s="42">
        <f t="shared" si="8"/>
        <v>0</v>
      </c>
      <c r="J52" s="42">
        <f t="shared" si="9"/>
        <v>0</v>
      </c>
      <c r="K52" s="42">
        <f t="shared" si="10"/>
        <v>0</v>
      </c>
      <c r="L52" s="42">
        <f t="shared" si="11"/>
        <v>0</v>
      </c>
      <c r="M52" s="42">
        <f t="shared" si="12"/>
        <v>0</v>
      </c>
    </row>
    <row r="53" spans="1:13" ht="30" x14ac:dyDescent="0.25">
      <c r="A53" s="45" t="s">
        <v>46</v>
      </c>
      <c r="B53" s="25" t="s">
        <v>180</v>
      </c>
      <c r="C53" s="26">
        <v>4.4348979591836732</v>
      </c>
      <c r="D53" s="52">
        <v>0.612676</v>
      </c>
      <c r="E53" s="58">
        <f t="shared" si="13"/>
        <v>0</v>
      </c>
      <c r="F53" s="28">
        <f t="shared" si="7"/>
        <v>-1</v>
      </c>
      <c r="G53" s="59">
        <v>0</v>
      </c>
      <c r="I53" s="42">
        <f t="shared" si="8"/>
        <v>0</v>
      </c>
      <c r="J53" s="42">
        <f t="shared" si="9"/>
        <v>0</v>
      </c>
      <c r="K53" s="42">
        <f t="shared" si="10"/>
        <v>0</v>
      </c>
      <c r="L53" s="42">
        <f t="shared" si="11"/>
        <v>0</v>
      </c>
      <c r="M53" s="42">
        <f t="shared" si="12"/>
        <v>0</v>
      </c>
    </row>
    <row r="54" spans="1:13" ht="30" x14ac:dyDescent="0.25">
      <c r="A54" s="45" t="s">
        <v>49</v>
      </c>
      <c r="B54" s="29" t="s">
        <v>122</v>
      </c>
      <c r="C54" s="26">
        <v>24.470000000000017</v>
      </c>
      <c r="D54" s="52">
        <v>3.3697180000000002</v>
      </c>
      <c r="E54" s="58">
        <f t="shared" si="13"/>
        <v>0</v>
      </c>
      <c r="F54" s="28">
        <f t="shared" si="7"/>
        <v>-1</v>
      </c>
      <c r="G54" s="59">
        <v>0</v>
      </c>
      <c r="I54" s="42">
        <f t="shared" si="8"/>
        <v>0</v>
      </c>
      <c r="J54" s="42">
        <f t="shared" si="9"/>
        <v>0</v>
      </c>
      <c r="K54" s="42">
        <f t="shared" si="10"/>
        <v>0</v>
      </c>
      <c r="L54" s="42">
        <f t="shared" si="11"/>
        <v>0</v>
      </c>
      <c r="M54" s="42">
        <f t="shared" si="12"/>
        <v>0</v>
      </c>
    </row>
    <row r="55" spans="1:13" ht="45" x14ac:dyDescent="0.25">
      <c r="A55" s="45" t="s">
        <v>47</v>
      </c>
      <c r="B55" s="29" t="s">
        <v>149</v>
      </c>
      <c r="C55" s="26">
        <v>3.8600000000000043</v>
      </c>
      <c r="D55" s="52">
        <v>0.52993000000000001</v>
      </c>
      <c r="E55" s="58">
        <f t="shared" si="13"/>
        <v>0</v>
      </c>
      <c r="F55" s="28">
        <f t="shared" si="7"/>
        <v>-1</v>
      </c>
      <c r="G55" s="59">
        <v>0</v>
      </c>
      <c r="H55" s="30"/>
      <c r="I55" s="42">
        <f t="shared" si="8"/>
        <v>0</v>
      </c>
      <c r="J55" s="42">
        <f t="shared" si="9"/>
        <v>0</v>
      </c>
      <c r="K55" s="42">
        <f t="shared" si="10"/>
        <v>0</v>
      </c>
      <c r="L55" s="42">
        <f t="shared" si="11"/>
        <v>0</v>
      </c>
      <c r="M55" s="42">
        <f t="shared" si="12"/>
        <v>0</v>
      </c>
    </row>
    <row r="56" spans="1:13" ht="30" x14ac:dyDescent="0.25">
      <c r="A56" s="45" t="s">
        <v>100</v>
      </c>
      <c r="B56" s="25" t="s">
        <v>189</v>
      </c>
      <c r="C56" s="26">
        <v>21.153877551020418</v>
      </c>
      <c r="D56" s="52">
        <v>3.0545770000000001</v>
      </c>
      <c r="E56" s="58">
        <f t="shared" si="13"/>
        <v>0</v>
      </c>
      <c r="F56" s="28">
        <f t="shared" si="7"/>
        <v>-1</v>
      </c>
      <c r="G56" s="59">
        <v>0</v>
      </c>
      <c r="I56" s="42">
        <f t="shared" si="8"/>
        <v>0</v>
      </c>
      <c r="J56" s="42">
        <f t="shared" si="9"/>
        <v>0</v>
      </c>
      <c r="K56" s="42">
        <f t="shared" si="10"/>
        <v>0</v>
      </c>
      <c r="L56" s="42">
        <f t="shared" si="11"/>
        <v>0</v>
      </c>
      <c r="M56" s="42">
        <f t="shared" si="12"/>
        <v>0</v>
      </c>
    </row>
    <row r="57" spans="1:13" x14ac:dyDescent="0.25">
      <c r="A57" s="45" t="s">
        <v>50</v>
      </c>
      <c r="B57" s="25" t="s">
        <v>51</v>
      </c>
      <c r="C57" s="26">
        <v>2.0044897959183658</v>
      </c>
      <c r="D57" s="52">
        <v>0.27640799999999999</v>
      </c>
      <c r="E57" s="58">
        <f t="shared" si="13"/>
        <v>0</v>
      </c>
      <c r="F57" s="28">
        <f t="shared" si="7"/>
        <v>-1</v>
      </c>
      <c r="G57" s="59">
        <v>0</v>
      </c>
      <c r="I57" s="42">
        <f t="shared" si="8"/>
        <v>0</v>
      </c>
      <c r="J57" s="42">
        <f t="shared" si="9"/>
        <v>0</v>
      </c>
      <c r="K57" s="42">
        <f t="shared" si="10"/>
        <v>0</v>
      </c>
      <c r="L57" s="42">
        <f t="shared" si="11"/>
        <v>0</v>
      </c>
      <c r="M57" s="42">
        <f t="shared" si="12"/>
        <v>0</v>
      </c>
    </row>
    <row r="58" spans="1:13" ht="30" x14ac:dyDescent="0.25">
      <c r="A58" s="45" t="s">
        <v>48</v>
      </c>
      <c r="B58" s="29" t="s">
        <v>118</v>
      </c>
      <c r="C58" s="26">
        <v>3.3008163265306112</v>
      </c>
      <c r="D58" s="52">
        <v>0.45070399999999999</v>
      </c>
      <c r="E58" s="58">
        <f t="shared" si="13"/>
        <v>0</v>
      </c>
      <c r="F58" s="28">
        <f t="shared" si="7"/>
        <v>-1</v>
      </c>
      <c r="G58" s="59">
        <v>0</v>
      </c>
      <c r="I58" s="42">
        <f t="shared" si="8"/>
        <v>0</v>
      </c>
      <c r="J58" s="42">
        <f t="shared" si="9"/>
        <v>0</v>
      </c>
      <c r="K58" s="42">
        <f t="shared" si="10"/>
        <v>0</v>
      </c>
      <c r="L58" s="42">
        <f t="shared" si="11"/>
        <v>0</v>
      </c>
      <c r="M58" s="42">
        <f t="shared" si="12"/>
        <v>0</v>
      </c>
    </row>
    <row r="59" spans="1:13" ht="30" x14ac:dyDescent="0.25">
      <c r="A59" s="45" t="s">
        <v>53</v>
      </c>
      <c r="B59" s="25" t="s">
        <v>178</v>
      </c>
      <c r="C59" s="26">
        <v>8.569999999999995</v>
      </c>
      <c r="D59" s="52">
        <v>1.1795770000000001</v>
      </c>
      <c r="E59" s="58">
        <f t="shared" si="13"/>
        <v>0</v>
      </c>
      <c r="F59" s="28">
        <f t="shared" si="7"/>
        <v>-1</v>
      </c>
      <c r="G59" s="59">
        <v>0</v>
      </c>
      <c r="I59" s="42">
        <f t="shared" si="8"/>
        <v>0</v>
      </c>
      <c r="J59" s="42">
        <f t="shared" si="9"/>
        <v>0</v>
      </c>
      <c r="K59" s="42">
        <f t="shared" si="10"/>
        <v>0</v>
      </c>
      <c r="L59" s="42">
        <f t="shared" si="11"/>
        <v>0</v>
      </c>
      <c r="M59" s="42">
        <f t="shared" si="12"/>
        <v>0</v>
      </c>
    </row>
    <row r="60" spans="1:13" ht="30" x14ac:dyDescent="0.25">
      <c r="A60" s="45" t="s">
        <v>101</v>
      </c>
      <c r="B60" s="25" t="s">
        <v>168</v>
      </c>
      <c r="C60" s="26">
        <v>1.9314285714285719</v>
      </c>
      <c r="D60" s="52">
        <v>0.26760600000000001</v>
      </c>
      <c r="E60" s="58">
        <f t="shared" si="13"/>
        <v>0</v>
      </c>
      <c r="F60" s="28">
        <f t="shared" si="7"/>
        <v>-1</v>
      </c>
      <c r="G60" s="59">
        <v>0</v>
      </c>
      <c r="I60" s="42">
        <f t="shared" si="8"/>
        <v>0</v>
      </c>
      <c r="J60" s="42">
        <f t="shared" si="9"/>
        <v>0</v>
      </c>
      <c r="K60" s="42">
        <f t="shared" si="10"/>
        <v>0</v>
      </c>
      <c r="L60" s="42">
        <f t="shared" si="11"/>
        <v>0</v>
      </c>
      <c r="M60" s="42">
        <f t="shared" si="12"/>
        <v>0</v>
      </c>
    </row>
    <row r="61" spans="1:13" ht="30" x14ac:dyDescent="0.25">
      <c r="A61" s="45" t="s">
        <v>52</v>
      </c>
      <c r="B61" s="25" t="s">
        <v>182</v>
      </c>
      <c r="C61" s="26">
        <v>0.92000000000000115</v>
      </c>
      <c r="D61" s="52">
        <v>0.125</v>
      </c>
      <c r="E61" s="58">
        <f t="shared" si="13"/>
        <v>0</v>
      </c>
      <c r="F61" s="28">
        <f t="shared" si="7"/>
        <v>-1</v>
      </c>
      <c r="G61" s="59">
        <v>0</v>
      </c>
      <c r="I61" s="42">
        <f t="shared" si="8"/>
        <v>0</v>
      </c>
      <c r="J61" s="42">
        <f t="shared" si="9"/>
        <v>0</v>
      </c>
      <c r="K61" s="42">
        <f t="shared" si="10"/>
        <v>0</v>
      </c>
      <c r="L61" s="42">
        <f t="shared" si="11"/>
        <v>0</v>
      </c>
      <c r="M61" s="42">
        <f t="shared" si="12"/>
        <v>0</v>
      </c>
    </row>
    <row r="62" spans="1:13" ht="30" x14ac:dyDescent="0.25">
      <c r="A62" s="45" t="s">
        <v>54</v>
      </c>
      <c r="B62" s="25" t="s">
        <v>158</v>
      </c>
      <c r="C62" s="26">
        <v>3.8899999999999957</v>
      </c>
      <c r="D62" s="52">
        <v>0.53521099999999999</v>
      </c>
      <c r="E62" s="58">
        <f t="shared" si="13"/>
        <v>0</v>
      </c>
      <c r="F62" s="28">
        <f t="shared" si="7"/>
        <v>-1</v>
      </c>
      <c r="G62" s="59">
        <v>0</v>
      </c>
      <c r="H62" s="31"/>
      <c r="I62" s="42">
        <f t="shared" si="8"/>
        <v>0</v>
      </c>
      <c r="J62" s="42">
        <f t="shared" si="9"/>
        <v>0</v>
      </c>
      <c r="K62" s="42">
        <f t="shared" si="10"/>
        <v>0</v>
      </c>
      <c r="L62" s="42">
        <f t="shared" si="11"/>
        <v>0</v>
      </c>
      <c r="M62" s="42">
        <f t="shared" si="12"/>
        <v>0</v>
      </c>
    </row>
    <row r="63" spans="1:13" ht="30" x14ac:dyDescent="0.25">
      <c r="A63" s="45" t="s">
        <v>60</v>
      </c>
      <c r="B63" s="29" t="s">
        <v>146</v>
      </c>
      <c r="C63" s="26">
        <v>4.8700000000000028</v>
      </c>
      <c r="D63" s="52">
        <v>0.669014</v>
      </c>
      <c r="E63" s="58">
        <f t="shared" si="13"/>
        <v>0</v>
      </c>
      <c r="F63" s="28">
        <f t="shared" si="7"/>
        <v>-1</v>
      </c>
      <c r="G63" s="59">
        <v>0</v>
      </c>
      <c r="I63" s="42">
        <f t="shared" si="8"/>
        <v>0</v>
      </c>
      <c r="J63" s="42">
        <f t="shared" si="9"/>
        <v>0</v>
      </c>
      <c r="K63" s="42">
        <f t="shared" si="10"/>
        <v>0</v>
      </c>
      <c r="L63" s="42">
        <f t="shared" si="11"/>
        <v>0</v>
      </c>
      <c r="M63" s="42">
        <f t="shared" si="12"/>
        <v>0</v>
      </c>
    </row>
    <row r="64" spans="1:13" x14ac:dyDescent="0.25">
      <c r="A64" s="45" t="s">
        <v>59</v>
      </c>
      <c r="B64" s="25" t="s">
        <v>164</v>
      </c>
      <c r="C64" s="26">
        <v>25.541224489795919</v>
      </c>
      <c r="D64" s="52">
        <v>3.4657629999999999</v>
      </c>
      <c r="E64" s="58">
        <f t="shared" si="13"/>
        <v>0</v>
      </c>
      <c r="F64" s="28">
        <f t="shared" si="7"/>
        <v>-1</v>
      </c>
      <c r="G64" s="59">
        <v>0</v>
      </c>
      <c r="I64" s="42">
        <f t="shared" si="8"/>
        <v>0</v>
      </c>
      <c r="J64" s="42">
        <f t="shared" si="9"/>
        <v>0</v>
      </c>
      <c r="K64" s="42">
        <f t="shared" si="10"/>
        <v>0</v>
      </c>
      <c r="L64" s="42">
        <f t="shared" si="11"/>
        <v>0</v>
      </c>
      <c r="M64" s="42">
        <f t="shared" si="12"/>
        <v>0</v>
      </c>
    </row>
    <row r="65" spans="1:13" x14ac:dyDescent="0.25">
      <c r="A65" s="45" t="s">
        <v>58</v>
      </c>
      <c r="B65" s="29" t="s">
        <v>115</v>
      </c>
      <c r="C65" s="26">
        <v>1.8400000000000023</v>
      </c>
      <c r="D65" s="52">
        <v>0.25528200000000001</v>
      </c>
      <c r="E65" s="58">
        <f t="shared" si="13"/>
        <v>0</v>
      </c>
      <c r="F65" s="28">
        <f t="shared" si="7"/>
        <v>-1</v>
      </c>
      <c r="G65" s="59">
        <v>0</v>
      </c>
      <c r="I65" s="42">
        <f t="shared" si="8"/>
        <v>0</v>
      </c>
      <c r="J65" s="42">
        <f t="shared" si="9"/>
        <v>0</v>
      </c>
      <c r="K65" s="42">
        <f t="shared" si="10"/>
        <v>0</v>
      </c>
      <c r="L65" s="42">
        <f t="shared" si="11"/>
        <v>0</v>
      </c>
      <c r="M65" s="42">
        <f t="shared" si="12"/>
        <v>0</v>
      </c>
    </row>
    <row r="66" spans="1:13" x14ac:dyDescent="0.25">
      <c r="A66" s="45" t="s">
        <v>57</v>
      </c>
      <c r="B66" s="25" t="s">
        <v>187</v>
      </c>
      <c r="C66" s="26">
        <v>17.304285714285701</v>
      </c>
      <c r="D66" s="52">
        <v>2.3961269999999999</v>
      </c>
      <c r="E66" s="58">
        <f t="shared" si="13"/>
        <v>0</v>
      </c>
      <c r="F66" s="28">
        <f t="shared" si="7"/>
        <v>-1</v>
      </c>
      <c r="G66" s="59">
        <v>0</v>
      </c>
      <c r="I66" s="42">
        <f t="shared" si="8"/>
        <v>0</v>
      </c>
      <c r="J66" s="42">
        <f t="shared" si="9"/>
        <v>0</v>
      </c>
      <c r="K66" s="42">
        <f t="shared" si="10"/>
        <v>0</v>
      </c>
      <c r="L66" s="42">
        <f t="shared" si="11"/>
        <v>0</v>
      </c>
      <c r="M66" s="42">
        <f t="shared" si="12"/>
        <v>0</v>
      </c>
    </row>
    <row r="67" spans="1:13" x14ac:dyDescent="0.25">
      <c r="A67" s="45" t="s">
        <v>62</v>
      </c>
      <c r="B67" s="29" t="s">
        <v>114</v>
      </c>
      <c r="C67" s="26">
        <v>3.9873469387755103</v>
      </c>
      <c r="D67" s="52">
        <v>0.556338</v>
      </c>
      <c r="E67" s="58">
        <f t="shared" si="13"/>
        <v>0</v>
      </c>
      <c r="F67" s="28">
        <f t="shared" si="7"/>
        <v>-1</v>
      </c>
      <c r="G67" s="59">
        <v>0</v>
      </c>
      <c r="I67" s="42">
        <f t="shared" si="8"/>
        <v>0</v>
      </c>
      <c r="J67" s="42">
        <f t="shared" si="9"/>
        <v>0</v>
      </c>
      <c r="K67" s="42">
        <f t="shared" si="10"/>
        <v>0</v>
      </c>
      <c r="L67" s="42">
        <f t="shared" si="11"/>
        <v>0</v>
      </c>
      <c r="M67" s="42">
        <f t="shared" si="12"/>
        <v>0</v>
      </c>
    </row>
    <row r="68" spans="1:13" x14ac:dyDescent="0.25">
      <c r="A68" s="45" t="s">
        <v>61</v>
      </c>
      <c r="B68" s="29" t="s">
        <v>145</v>
      </c>
      <c r="C68" s="26">
        <v>2.2918367346938777</v>
      </c>
      <c r="D68" s="52">
        <v>0.31690099999999999</v>
      </c>
      <c r="E68" s="58">
        <f t="shared" si="13"/>
        <v>0</v>
      </c>
      <c r="F68" s="28">
        <f t="shared" si="7"/>
        <v>-1</v>
      </c>
      <c r="G68" s="59">
        <v>0</v>
      </c>
      <c r="I68" s="42">
        <f t="shared" si="8"/>
        <v>0</v>
      </c>
      <c r="J68" s="42">
        <f t="shared" si="9"/>
        <v>0</v>
      </c>
      <c r="K68" s="42">
        <f t="shared" si="10"/>
        <v>0</v>
      </c>
      <c r="L68" s="42">
        <f t="shared" si="11"/>
        <v>0</v>
      </c>
      <c r="M68" s="42">
        <f t="shared" si="12"/>
        <v>0</v>
      </c>
    </row>
    <row r="69" spans="1:13" ht="30" x14ac:dyDescent="0.25">
      <c r="A69" s="45" t="s">
        <v>102</v>
      </c>
      <c r="B69" s="25" t="s">
        <v>184</v>
      </c>
      <c r="C69" s="26">
        <v>31.909795918367365</v>
      </c>
      <c r="D69" s="52">
        <v>4.3943659999999998</v>
      </c>
      <c r="E69" s="58">
        <f t="shared" si="13"/>
        <v>0</v>
      </c>
      <c r="F69" s="28">
        <f t="shared" si="7"/>
        <v>-1</v>
      </c>
      <c r="G69" s="59">
        <v>0</v>
      </c>
      <c r="I69" s="42">
        <f t="shared" si="8"/>
        <v>0</v>
      </c>
      <c r="J69" s="42">
        <f t="shared" si="9"/>
        <v>0</v>
      </c>
      <c r="K69" s="42">
        <f t="shared" si="10"/>
        <v>0</v>
      </c>
      <c r="L69" s="42">
        <f t="shared" si="11"/>
        <v>0</v>
      </c>
      <c r="M69" s="42">
        <f t="shared" si="12"/>
        <v>0</v>
      </c>
    </row>
    <row r="70" spans="1:13" ht="30" x14ac:dyDescent="0.25">
      <c r="A70" s="45" t="s">
        <v>64</v>
      </c>
      <c r="B70" s="29" t="s">
        <v>126</v>
      </c>
      <c r="C70" s="26">
        <v>21.399999999999988</v>
      </c>
      <c r="D70" s="52">
        <v>2.9454229999999999</v>
      </c>
      <c r="E70" s="58">
        <f t="shared" si="13"/>
        <v>0</v>
      </c>
      <c r="F70" s="28">
        <f t="shared" si="7"/>
        <v>-1</v>
      </c>
      <c r="G70" s="59">
        <v>0</v>
      </c>
      <c r="I70" s="42">
        <f t="shared" si="8"/>
        <v>0</v>
      </c>
      <c r="J70" s="42">
        <f t="shared" si="9"/>
        <v>0</v>
      </c>
      <c r="K70" s="42">
        <f t="shared" si="10"/>
        <v>0</v>
      </c>
      <c r="L70" s="42">
        <f t="shared" si="11"/>
        <v>0</v>
      </c>
      <c r="M70" s="42">
        <f t="shared" si="12"/>
        <v>0</v>
      </c>
    </row>
    <row r="71" spans="1:13" x14ac:dyDescent="0.25">
      <c r="A71" s="45" t="s">
        <v>55</v>
      </c>
      <c r="B71" s="25" t="s">
        <v>56</v>
      </c>
      <c r="C71" s="26">
        <v>4.3948979591836714</v>
      </c>
      <c r="D71" s="52">
        <v>0.60211300000000001</v>
      </c>
      <c r="E71" s="58">
        <f t="shared" si="13"/>
        <v>0</v>
      </c>
      <c r="F71" s="28">
        <f t="shared" si="7"/>
        <v>-1</v>
      </c>
      <c r="G71" s="59">
        <v>0</v>
      </c>
      <c r="I71" s="42">
        <f t="shared" si="8"/>
        <v>0</v>
      </c>
      <c r="J71" s="42">
        <f t="shared" si="9"/>
        <v>0</v>
      </c>
      <c r="K71" s="42">
        <f t="shared" si="10"/>
        <v>0</v>
      </c>
      <c r="L71" s="42">
        <f t="shared" si="11"/>
        <v>0</v>
      </c>
      <c r="M71" s="42">
        <f t="shared" si="12"/>
        <v>0</v>
      </c>
    </row>
    <row r="72" spans="1:13" ht="45" x14ac:dyDescent="0.25">
      <c r="A72" s="45" t="s">
        <v>74</v>
      </c>
      <c r="B72" s="25" t="s">
        <v>199</v>
      </c>
      <c r="C72" s="26">
        <v>11.759999999999993</v>
      </c>
      <c r="D72" s="52">
        <v>1.617958</v>
      </c>
      <c r="E72" s="58">
        <f t="shared" si="13"/>
        <v>0</v>
      </c>
      <c r="F72" s="28">
        <f t="shared" ref="F72:F103" si="14">(E72-C72)/C72</f>
        <v>-1</v>
      </c>
      <c r="G72" s="59">
        <v>0</v>
      </c>
      <c r="I72" s="42">
        <f t="shared" ref="I72:I103" si="15">($E72*$I$7)</f>
        <v>0</v>
      </c>
      <c r="J72" s="42">
        <f t="shared" ref="J72:J103" si="16">($E72*$J$7)</f>
        <v>0</v>
      </c>
      <c r="K72" s="42">
        <f t="shared" ref="K72:K103" si="17">($E72*$K$7)</f>
        <v>0</v>
      </c>
      <c r="L72" s="42">
        <f t="shared" ref="L72:L103" si="18">($E72*$L$7)</f>
        <v>0</v>
      </c>
      <c r="M72" s="42">
        <f t="shared" ref="M72:M103" si="19">($E72*$M$7)</f>
        <v>0</v>
      </c>
    </row>
    <row r="73" spans="1:13" x14ac:dyDescent="0.25">
      <c r="A73" s="45" t="s">
        <v>63</v>
      </c>
      <c r="B73" s="25" t="s">
        <v>183</v>
      </c>
      <c r="C73" s="26">
        <v>2.6814285714285719</v>
      </c>
      <c r="D73" s="52">
        <v>0.36619699999999999</v>
      </c>
      <c r="E73" s="58">
        <f t="shared" ref="E73:E103" si="20">$E$8*D73</f>
        <v>0</v>
      </c>
      <c r="F73" s="28">
        <f t="shared" si="14"/>
        <v>-1</v>
      </c>
      <c r="G73" s="59">
        <v>0</v>
      </c>
      <c r="I73" s="42">
        <f t="shared" si="15"/>
        <v>0</v>
      </c>
      <c r="J73" s="42">
        <f t="shared" si="16"/>
        <v>0</v>
      </c>
      <c r="K73" s="42">
        <f t="shared" si="17"/>
        <v>0</v>
      </c>
      <c r="L73" s="42">
        <f t="shared" si="18"/>
        <v>0</v>
      </c>
      <c r="M73" s="42">
        <f t="shared" si="19"/>
        <v>0</v>
      </c>
    </row>
    <row r="74" spans="1:13" ht="45" x14ac:dyDescent="0.25">
      <c r="A74" s="45" t="s">
        <v>66</v>
      </c>
      <c r="B74" s="25" t="s">
        <v>200</v>
      </c>
      <c r="C74" s="26">
        <v>0.15000000000000013</v>
      </c>
      <c r="D74" s="52">
        <v>2.2887000000000001E-2</v>
      </c>
      <c r="E74" s="58">
        <f t="shared" si="20"/>
        <v>0</v>
      </c>
      <c r="F74" s="28">
        <f t="shared" si="14"/>
        <v>-1</v>
      </c>
      <c r="G74" s="59">
        <v>0</v>
      </c>
      <c r="I74" s="42">
        <f t="shared" si="15"/>
        <v>0</v>
      </c>
      <c r="J74" s="42">
        <f t="shared" si="16"/>
        <v>0</v>
      </c>
      <c r="K74" s="42">
        <f t="shared" si="17"/>
        <v>0</v>
      </c>
      <c r="L74" s="42">
        <f t="shared" si="18"/>
        <v>0</v>
      </c>
      <c r="M74" s="42">
        <f t="shared" si="19"/>
        <v>0</v>
      </c>
    </row>
    <row r="75" spans="1:13" x14ac:dyDescent="0.25">
      <c r="A75" s="45" t="s">
        <v>67</v>
      </c>
      <c r="B75" s="25" t="s">
        <v>165</v>
      </c>
      <c r="C75" s="26">
        <v>25.541224489795919</v>
      </c>
      <c r="D75" s="52">
        <v>3.4657629999999999</v>
      </c>
      <c r="E75" s="58">
        <f t="shared" si="20"/>
        <v>0</v>
      </c>
      <c r="F75" s="28">
        <f t="shared" si="14"/>
        <v>-1</v>
      </c>
      <c r="G75" s="59">
        <v>0</v>
      </c>
      <c r="I75" s="42">
        <f t="shared" si="15"/>
        <v>0</v>
      </c>
      <c r="J75" s="42">
        <f t="shared" si="16"/>
        <v>0</v>
      </c>
      <c r="K75" s="42">
        <f t="shared" si="17"/>
        <v>0</v>
      </c>
      <c r="L75" s="42">
        <f t="shared" si="18"/>
        <v>0</v>
      </c>
      <c r="M75" s="42">
        <f t="shared" si="19"/>
        <v>0</v>
      </c>
    </row>
    <row r="76" spans="1:13" x14ac:dyDescent="0.25">
      <c r="A76" s="45" t="s">
        <v>68</v>
      </c>
      <c r="B76" s="25" t="s">
        <v>181</v>
      </c>
      <c r="C76" s="26">
        <v>16.066122448979595</v>
      </c>
      <c r="D76" s="52">
        <v>2.1549299999999998</v>
      </c>
      <c r="E76" s="58">
        <f t="shared" si="20"/>
        <v>0</v>
      </c>
      <c r="F76" s="28">
        <f t="shared" si="14"/>
        <v>-1</v>
      </c>
      <c r="G76" s="59">
        <v>0</v>
      </c>
      <c r="I76" s="42">
        <f t="shared" si="15"/>
        <v>0</v>
      </c>
      <c r="J76" s="42">
        <f t="shared" si="16"/>
        <v>0</v>
      </c>
      <c r="K76" s="42">
        <f t="shared" si="17"/>
        <v>0</v>
      </c>
      <c r="L76" s="42">
        <f t="shared" si="18"/>
        <v>0</v>
      </c>
      <c r="M76" s="42">
        <f t="shared" si="19"/>
        <v>0</v>
      </c>
    </row>
    <row r="77" spans="1:13" ht="30" x14ac:dyDescent="0.25">
      <c r="A77" s="45" t="s">
        <v>70</v>
      </c>
      <c r="B77" s="29" t="s">
        <v>124</v>
      </c>
      <c r="C77" s="26">
        <v>6.1100000000000074</v>
      </c>
      <c r="D77" s="52">
        <v>0.84331</v>
      </c>
      <c r="E77" s="58">
        <f t="shared" si="20"/>
        <v>0</v>
      </c>
      <c r="F77" s="28">
        <f t="shared" si="14"/>
        <v>-1</v>
      </c>
      <c r="G77" s="59">
        <v>0</v>
      </c>
      <c r="I77" s="42">
        <f t="shared" si="15"/>
        <v>0</v>
      </c>
      <c r="J77" s="42">
        <f t="shared" si="16"/>
        <v>0</v>
      </c>
      <c r="K77" s="42">
        <f t="shared" si="17"/>
        <v>0</v>
      </c>
      <c r="L77" s="42">
        <f t="shared" si="18"/>
        <v>0</v>
      </c>
      <c r="M77" s="42">
        <f t="shared" si="19"/>
        <v>0</v>
      </c>
    </row>
    <row r="78" spans="1:13" ht="30" x14ac:dyDescent="0.25">
      <c r="A78" s="45" t="s">
        <v>69</v>
      </c>
      <c r="B78" s="25" t="s">
        <v>153</v>
      </c>
      <c r="C78" s="26">
        <v>2.5799999999999987</v>
      </c>
      <c r="D78" s="52">
        <v>0.35563400000000001</v>
      </c>
      <c r="E78" s="58">
        <f t="shared" si="20"/>
        <v>0</v>
      </c>
      <c r="F78" s="28">
        <f t="shared" si="14"/>
        <v>-1</v>
      </c>
      <c r="G78" s="59">
        <v>0</v>
      </c>
      <c r="I78" s="42">
        <f t="shared" si="15"/>
        <v>0</v>
      </c>
      <c r="J78" s="42">
        <f t="shared" si="16"/>
        <v>0</v>
      </c>
      <c r="K78" s="42">
        <f t="shared" si="17"/>
        <v>0</v>
      </c>
      <c r="L78" s="42">
        <f t="shared" si="18"/>
        <v>0</v>
      </c>
      <c r="M78" s="42">
        <f t="shared" si="19"/>
        <v>0</v>
      </c>
    </row>
    <row r="79" spans="1:13" ht="45" x14ac:dyDescent="0.25">
      <c r="A79" s="61" t="s">
        <v>103</v>
      </c>
      <c r="B79" s="32" t="s">
        <v>201</v>
      </c>
      <c r="C79" s="26">
        <v>4.53</v>
      </c>
      <c r="D79" s="53">
        <v>0.625</v>
      </c>
      <c r="E79" s="58">
        <f t="shared" si="20"/>
        <v>0</v>
      </c>
      <c r="F79" s="28">
        <f t="shared" si="14"/>
        <v>-1</v>
      </c>
      <c r="G79" s="59">
        <v>0</v>
      </c>
      <c r="I79" s="42">
        <f t="shared" si="15"/>
        <v>0</v>
      </c>
      <c r="J79" s="42">
        <f t="shared" si="16"/>
        <v>0</v>
      </c>
      <c r="K79" s="42">
        <f t="shared" si="17"/>
        <v>0</v>
      </c>
      <c r="L79" s="42">
        <f t="shared" si="18"/>
        <v>0</v>
      </c>
      <c r="M79" s="42">
        <f t="shared" si="19"/>
        <v>0</v>
      </c>
    </row>
    <row r="80" spans="1:13" x14ac:dyDescent="0.25">
      <c r="A80" s="45" t="s">
        <v>71</v>
      </c>
      <c r="B80" s="29" t="s">
        <v>142</v>
      </c>
      <c r="C80" s="26">
        <v>19.31448979591838</v>
      </c>
      <c r="D80" s="52">
        <v>2.663732</v>
      </c>
      <c r="E80" s="58">
        <f t="shared" si="20"/>
        <v>0</v>
      </c>
      <c r="F80" s="28">
        <f t="shared" si="14"/>
        <v>-1</v>
      </c>
      <c r="G80" s="59">
        <v>0</v>
      </c>
      <c r="I80" s="42">
        <f t="shared" si="15"/>
        <v>0</v>
      </c>
      <c r="J80" s="42">
        <f t="shared" si="16"/>
        <v>0</v>
      </c>
      <c r="K80" s="42">
        <f t="shared" si="17"/>
        <v>0</v>
      </c>
      <c r="L80" s="42">
        <f t="shared" si="18"/>
        <v>0</v>
      </c>
      <c r="M80" s="42">
        <f t="shared" si="19"/>
        <v>0</v>
      </c>
    </row>
    <row r="81" spans="1:13" ht="30" x14ac:dyDescent="0.25">
      <c r="A81" s="45" t="s">
        <v>77</v>
      </c>
      <c r="B81" s="29" t="s">
        <v>128</v>
      </c>
      <c r="C81" s="26">
        <v>6.5899999999999972</v>
      </c>
      <c r="D81" s="52">
        <v>0.90669</v>
      </c>
      <c r="E81" s="58">
        <f t="shared" si="20"/>
        <v>0</v>
      </c>
      <c r="F81" s="28">
        <f t="shared" si="14"/>
        <v>-1</v>
      </c>
      <c r="G81" s="59">
        <v>0</v>
      </c>
      <c r="I81" s="42">
        <f t="shared" si="15"/>
        <v>0</v>
      </c>
      <c r="J81" s="42">
        <f t="shared" si="16"/>
        <v>0</v>
      </c>
      <c r="K81" s="42">
        <f t="shared" si="17"/>
        <v>0</v>
      </c>
      <c r="L81" s="42">
        <f t="shared" si="18"/>
        <v>0</v>
      </c>
      <c r="M81" s="42">
        <f t="shared" si="19"/>
        <v>0</v>
      </c>
    </row>
    <row r="82" spans="1:13" ht="30" x14ac:dyDescent="0.25">
      <c r="A82" s="45" t="s">
        <v>75</v>
      </c>
      <c r="B82" s="29" t="s">
        <v>113</v>
      </c>
      <c r="C82" s="26">
        <v>3.1895918367346936</v>
      </c>
      <c r="D82" s="52">
        <v>0.431338</v>
      </c>
      <c r="E82" s="58">
        <f t="shared" si="20"/>
        <v>0</v>
      </c>
      <c r="F82" s="28">
        <f t="shared" si="14"/>
        <v>-1</v>
      </c>
      <c r="G82" s="59">
        <v>0</v>
      </c>
      <c r="I82" s="42">
        <f t="shared" si="15"/>
        <v>0</v>
      </c>
      <c r="J82" s="42">
        <f t="shared" si="16"/>
        <v>0</v>
      </c>
      <c r="K82" s="42">
        <f t="shared" si="17"/>
        <v>0</v>
      </c>
      <c r="L82" s="42">
        <f t="shared" si="18"/>
        <v>0</v>
      </c>
      <c r="M82" s="42">
        <f t="shared" si="19"/>
        <v>0</v>
      </c>
    </row>
    <row r="83" spans="1:13" ht="45" x14ac:dyDescent="0.25">
      <c r="A83" s="45" t="s">
        <v>72</v>
      </c>
      <c r="B83" s="25" t="s">
        <v>163</v>
      </c>
      <c r="C83" s="26">
        <v>5.3600000000000065</v>
      </c>
      <c r="D83" s="52">
        <v>0.73591499999999999</v>
      </c>
      <c r="E83" s="58">
        <f t="shared" si="20"/>
        <v>0</v>
      </c>
      <c r="F83" s="28">
        <f t="shared" si="14"/>
        <v>-1</v>
      </c>
      <c r="G83" s="59">
        <v>0</v>
      </c>
      <c r="I83" s="42">
        <f t="shared" si="15"/>
        <v>0</v>
      </c>
      <c r="J83" s="42">
        <f t="shared" si="16"/>
        <v>0</v>
      </c>
      <c r="K83" s="42">
        <f t="shared" si="17"/>
        <v>0</v>
      </c>
      <c r="L83" s="42">
        <f t="shared" si="18"/>
        <v>0</v>
      </c>
      <c r="M83" s="42">
        <f t="shared" si="19"/>
        <v>0</v>
      </c>
    </row>
    <row r="84" spans="1:13" ht="45" x14ac:dyDescent="0.25">
      <c r="A84" s="45" t="s">
        <v>65</v>
      </c>
      <c r="B84" s="25" t="s">
        <v>202</v>
      </c>
      <c r="C84" s="26">
        <v>8.2099999999999973</v>
      </c>
      <c r="D84" s="52">
        <v>1.132042</v>
      </c>
      <c r="E84" s="58">
        <f t="shared" si="20"/>
        <v>0</v>
      </c>
      <c r="F84" s="28">
        <f t="shared" si="14"/>
        <v>-1</v>
      </c>
      <c r="G84" s="59">
        <v>0</v>
      </c>
      <c r="I84" s="42">
        <f t="shared" si="15"/>
        <v>0</v>
      </c>
      <c r="J84" s="42">
        <f t="shared" si="16"/>
        <v>0</v>
      </c>
      <c r="K84" s="42">
        <f t="shared" si="17"/>
        <v>0</v>
      </c>
      <c r="L84" s="42">
        <f t="shared" si="18"/>
        <v>0</v>
      </c>
      <c r="M84" s="42">
        <f t="shared" si="19"/>
        <v>0</v>
      </c>
    </row>
    <row r="85" spans="1:13" ht="30" x14ac:dyDescent="0.25">
      <c r="A85" s="45" t="s">
        <v>83</v>
      </c>
      <c r="B85" s="25" t="s">
        <v>170</v>
      </c>
      <c r="C85" s="26">
        <v>2.9399999999999982</v>
      </c>
      <c r="D85" s="52">
        <v>0.40493000000000001</v>
      </c>
      <c r="E85" s="58">
        <f t="shared" si="20"/>
        <v>0</v>
      </c>
      <c r="F85" s="28">
        <f t="shared" si="14"/>
        <v>-1</v>
      </c>
      <c r="G85" s="59">
        <v>0</v>
      </c>
      <c r="I85" s="42">
        <f t="shared" si="15"/>
        <v>0</v>
      </c>
      <c r="J85" s="42">
        <f t="shared" si="16"/>
        <v>0</v>
      </c>
      <c r="K85" s="42">
        <f t="shared" si="17"/>
        <v>0</v>
      </c>
      <c r="L85" s="42">
        <f t="shared" si="18"/>
        <v>0</v>
      </c>
      <c r="M85" s="42">
        <f t="shared" si="19"/>
        <v>0</v>
      </c>
    </row>
    <row r="86" spans="1:13" x14ac:dyDescent="0.25">
      <c r="A86" s="45" t="s">
        <v>73</v>
      </c>
      <c r="B86" s="25" t="s">
        <v>188</v>
      </c>
      <c r="C86" s="26">
        <v>1.7651020408163276</v>
      </c>
      <c r="D86" s="52">
        <v>0.24295800000000001</v>
      </c>
      <c r="E86" s="58">
        <f t="shared" si="20"/>
        <v>0</v>
      </c>
      <c r="F86" s="28">
        <f t="shared" si="14"/>
        <v>-1</v>
      </c>
      <c r="G86" s="59">
        <v>0</v>
      </c>
      <c r="I86" s="42">
        <f t="shared" si="15"/>
        <v>0</v>
      </c>
      <c r="J86" s="42">
        <f t="shared" si="16"/>
        <v>0</v>
      </c>
      <c r="K86" s="42">
        <f t="shared" si="17"/>
        <v>0</v>
      </c>
      <c r="L86" s="42">
        <f t="shared" si="18"/>
        <v>0</v>
      </c>
      <c r="M86" s="42">
        <f t="shared" si="19"/>
        <v>0</v>
      </c>
    </row>
    <row r="87" spans="1:13" ht="30" x14ac:dyDescent="0.25">
      <c r="A87" s="45" t="s">
        <v>79</v>
      </c>
      <c r="B87" s="25" t="s">
        <v>172</v>
      </c>
      <c r="C87" s="26">
        <v>2.3099999999999996</v>
      </c>
      <c r="D87" s="52">
        <v>0.32042300000000001</v>
      </c>
      <c r="E87" s="58">
        <f t="shared" si="20"/>
        <v>0</v>
      </c>
      <c r="F87" s="28">
        <f t="shared" si="14"/>
        <v>-1</v>
      </c>
      <c r="G87" s="59">
        <v>0</v>
      </c>
      <c r="I87" s="42">
        <f t="shared" si="15"/>
        <v>0</v>
      </c>
      <c r="J87" s="42">
        <f t="shared" si="16"/>
        <v>0</v>
      </c>
      <c r="K87" s="42">
        <f t="shared" si="17"/>
        <v>0</v>
      </c>
      <c r="L87" s="42">
        <f t="shared" si="18"/>
        <v>0</v>
      </c>
      <c r="M87" s="42">
        <f t="shared" si="19"/>
        <v>0</v>
      </c>
    </row>
    <row r="88" spans="1:13" ht="30" x14ac:dyDescent="0.25">
      <c r="A88" s="45" t="s">
        <v>76</v>
      </c>
      <c r="B88" s="29" t="s">
        <v>143</v>
      </c>
      <c r="C88" s="26">
        <v>16.674489795918376</v>
      </c>
      <c r="D88" s="52">
        <v>2.2852109999999999</v>
      </c>
      <c r="E88" s="58">
        <f t="shared" si="20"/>
        <v>0</v>
      </c>
      <c r="F88" s="28">
        <f t="shared" si="14"/>
        <v>-1</v>
      </c>
      <c r="G88" s="59">
        <v>0</v>
      </c>
      <c r="I88" s="42">
        <f t="shared" si="15"/>
        <v>0</v>
      </c>
      <c r="J88" s="42">
        <f t="shared" si="16"/>
        <v>0</v>
      </c>
      <c r="K88" s="42">
        <f t="shared" si="17"/>
        <v>0</v>
      </c>
      <c r="L88" s="42">
        <f t="shared" si="18"/>
        <v>0</v>
      </c>
      <c r="M88" s="42">
        <f t="shared" si="19"/>
        <v>0</v>
      </c>
    </row>
    <row r="89" spans="1:13" ht="30" x14ac:dyDescent="0.25">
      <c r="A89" s="45" t="s">
        <v>80</v>
      </c>
      <c r="B89" s="29" t="s">
        <v>132</v>
      </c>
      <c r="C89" s="26">
        <v>3.1999999999999993</v>
      </c>
      <c r="D89" s="52">
        <v>0.43837999999999999</v>
      </c>
      <c r="E89" s="58">
        <f t="shared" si="20"/>
        <v>0</v>
      </c>
      <c r="F89" s="28">
        <f t="shared" si="14"/>
        <v>-1</v>
      </c>
      <c r="G89" s="59">
        <v>0</v>
      </c>
      <c r="I89" s="42">
        <f t="shared" si="15"/>
        <v>0</v>
      </c>
      <c r="J89" s="42">
        <f t="shared" si="16"/>
        <v>0</v>
      </c>
      <c r="K89" s="42">
        <f t="shared" si="17"/>
        <v>0</v>
      </c>
      <c r="L89" s="42">
        <f t="shared" si="18"/>
        <v>0</v>
      </c>
      <c r="M89" s="42">
        <f t="shared" si="19"/>
        <v>0</v>
      </c>
    </row>
    <row r="90" spans="1:13" ht="30" x14ac:dyDescent="0.25">
      <c r="A90" s="45" t="s">
        <v>81</v>
      </c>
      <c r="B90" s="29" t="s">
        <v>123</v>
      </c>
      <c r="C90" s="26">
        <v>67.80999999999996</v>
      </c>
      <c r="D90" s="52">
        <v>9.3327460000000002</v>
      </c>
      <c r="E90" s="58">
        <f t="shared" si="20"/>
        <v>0</v>
      </c>
      <c r="F90" s="28">
        <f t="shared" si="14"/>
        <v>-1</v>
      </c>
      <c r="G90" s="59">
        <v>0</v>
      </c>
      <c r="I90" s="42">
        <f t="shared" si="15"/>
        <v>0</v>
      </c>
      <c r="J90" s="42">
        <f t="shared" si="16"/>
        <v>0</v>
      </c>
      <c r="K90" s="42">
        <f t="shared" si="17"/>
        <v>0</v>
      </c>
      <c r="L90" s="42">
        <f t="shared" si="18"/>
        <v>0</v>
      </c>
      <c r="M90" s="42">
        <f t="shared" si="19"/>
        <v>0</v>
      </c>
    </row>
    <row r="91" spans="1:13" ht="30" x14ac:dyDescent="0.25">
      <c r="A91" s="45" t="s">
        <v>78</v>
      </c>
      <c r="B91" s="25" t="s">
        <v>179</v>
      </c>
      <c r="C91" s="26">
        <v>4.8310204081632646</v>
      </c>
      <c r="D91" s="52">
        <v>0.669014</v>
      </c>
      <c r="E91" s="58">
        <f t="shared" si="20"/>
        <v>0</v>
      </c>
      <c r="F91" s="28">
        <f t="shared" si="14"/>
        <v>-1</v>
      </c>
      <c r="G91" s="59">
        <v>0</v>
      </c>
      <c r="I91" s="42">
        <f t="shared" si="15"/>
        <v>0</v>
      </c>
      <c r="J91" s="42">
        <f t="shared" si="16"/>
        <v>0</v>
      </c>
      <c r="K91" s="42">
        <f t="shared" si="17"/>
        <v>0</v>
      </c>
      <c r="L91" s="42">
        <f t="shared" si="18"/>
        <v>0</v>
      </c>
      <c r="M91" s="42">
        <f t="shared" si="19"/>
        <v>0</v>
      </c>
    </row>
    <row r="92" spans="1:13" x14ac:dyDescent="0.25">
      <c r="A92" s="45" t="s">
        <v>84</v>
      </c>
      <c r="B92" s="29" t="s">
        <v>111</v>
      </c>
      <c r="C92" s="26">
        <v>25.022653061224492</v>
      </c>
      <c r="D92" s="52">
        <v>3.475352</v>
      </c>
      <c r="E92" s="58">
        <f t="shared" si="20"/>
        <v>0</v>
      </c>
      <c r="F92" s="28">
        <f t="shared" si="14"/>
        <v>-1</v>
      </c>
      <c r="G92" s="59">
        <v>0</v>
      </c>
      <c r="I92" s="42">
        <f t="shared" si="15"/>
        <v>0</v>
      </c>
      <c r="J92" s="42">
        <f t="shared" si="16"/>
        <v>0</v>
      </c>
      <c r="K92" s="42">
        <f t="shared" si="17"/>
        <v>0</v>
      </c>
      <c r="L92" s="42">
        <f t="shared" si="18"/>
        <v>0</v>
      </c>
      <c r="M92" s="42">
        <f t="shared" si="19"/>
        <v>0</v>
      </c>
    </row>
    <row r="93" spans="1:13" ht="30" x14ac:dyDescent="0.25">
      <c r="A93" s="45" t="s">
        <v>86</v>
      </c>
      <c r="B93" s="29" t="s">
        <v>125</v>
      </c>
      <c r="C93" s="26">
        <v>43.819999999999986</v>
      </c>
      <c r="D93" s="52">
        <v>6.0281690000000001</v>
      </c>
      <c r="E93" s="58">
        <f t="shared" si="20"/>
        <v>0</v>
      </c>
      <c r="F93" s="28">
        <f t="shared" si="14"/>
        <v>-1</v>
      </c>
      <c r="G93" s="59">
        <v>0</v>
      </c>
      <c r="I93" s="42">
        <f t="shared" si="15"/>
        <v>0</v>
      </c>
      <c r="J93" s="42">
        <f t="shared" si="16"/>
        <v>0</v>
      </c>
      <c r="K93" s="42">
        <f t="shared" si="17"/>
        <v>0</v>
      </c>
      <c r="L93" s="42">
        <f t="shared" si="18"/>
        <v>0</v>
      </c>
      <c r="M93" s="42">
        <f t="shared" si="19"/>
        <v>0</v>
      </c>
    </row>
    <row r="94" spans="1:13" ht="30" x14ac:dyDescent="0.25">
      <c r="A94" s="45" t="s">
        <v>82</v>
      </c>
      <c r="B94" s="25" t="s">
        <v>176</v>
      </c>
      <c r="C94" s="26">
        <v>3.0877551020408176</v>
      </c>
      <c r="D94" s="52">
        <v>0.42429600000000001</v>
      </c>
      <c r="E94" s="58">
        <f t="shared" si="20"/>
        <v>0</v>
      </c>
      <c r="F94" s="28">
        <f t="shared" si="14"/>
        <v>-1</v>
      </c>
      <c r="G94" s="59">
        <v>0</v>
      </c>
      <c r="I94" s="42">
        <f t="shared" si="15"/>
        <v>0</v>
      </c>
      <c r="J94" s="42">
        <f t="shared" si="16"/>
        <v>0</v>
      </c>
      <c r="K94" s="42">
        <f t="shared" si="17"/>
        <v>0</v>
      </c>
      <c r="L94" s="42">
        <f t="shared" si="18"/>
        <v>0</v>
      </c>
      <c r="M94" s="42">
        <f t="shared" si="19"/>
        <v>0</v>
      </c>
    </row>
    <row r="95" spans="1:13" ht="30" x14ac:dyDescent="0.25">
      <c r="A95" s="45" t="s">
        <v>85</v>
      </c>
      <c r="B95" s="29" t="s">
        <v>129</v>
      </c>
      <c r="C95" s="26">
        <v>35.089999999999982</v>
      </c>
      <c r="D95" s="52">
        <v>4.8274650000000001</v>
      </c>
      <c r="E95" s="58">
        <f t="shared" si="20"/>
        <v>0</v>
      </c>
      <c r="F95" s="28">
        <f t="shared" si="14"/>
        <v>-1</v>
      </c>
      <c r="G95" s="59">
        <v>0</v>
      </c>
      <c r="I95" s="42">
        <f t="shared" si="15"/>
        <v>0</v>
      </c>
      <c r="J95" s="42">
        <f t="shared" si="16"/>
        <v>0</v>
      </c>
      <c r="K95" s="42">
        <f t="shared" si="17"/>
        <v>0</v>
      </c>
      <c r="L95" s="42">
        <f t="shared" si="18"/>
        <v>0</v>
      </c>
      <c r="M95" s="42">
        <f t="shared" si="19"/>
        <v>0</v>
      </c>
    </row>
    <row r="96" spans="1:13" ht="30" x14ac:dyDescent="0.25">
      <c r="A96" s="45" t="s">
        <v>87</v>
      </c>
      <c r="B96" s="25" t="s">
        <v>171</v>
      </c>
      <c r="C96" s="26">
        <v>2.120000000000001</v>
      </c>
      <c r="D96" s="52">
        <v>0.29225400000000001</v>
      </c>
      <c r="E96" s="58">
        <f t="shared" si="20"/>
        <v>0</v>
      </c>
      <c r="F96" s="28">
        <f t="shared" si="14"/>
        <v>-1</v>
      </c>
      <c r="G96" s="59">
        <v>0</v>
      </c>
      <c r="I96" s="42">
        <f t="shared" si="15"/>
        <v>0</v>
      </c>
      <c r="J96" s="42">
        <f t="shared" si="16"/>
        <v>0</v>
      </c>
      <c r="K96" s="42">
        <f t="shared" si="17"/>
        <v>0</v>
      </c>
      <c r="L96" s="42">
        <f t="shared" si="18"/>
        <v>0</v>
      </c>
      <c r="M96" s="42">
        <f t="shared" si="19"/>
        <v>0</v>
      </c>
    </row>
    <row r="97" spans="1:13" ht="30" x14ac:dyDescent="0.25">
      <c r="A97" s="45" t="s">
        <v>89</v>
      </c>
      <c r="B97" s="29" t="s">
        <v>131</v>
      </c>
      <c r="C97" s="26">
        <v>13.690000000000012</v>
      </c>
      <c r="D97" s="52">
        <v>1.8855630000000001</v>
      </c>
      <c r="E97" s="58">
        <f t="shared" si="20"/>
        <v>0</v>
      </c>
      <c r="F97" s="28">
        <f t="shared" si="14"/>
        <v>-1</v>
      </c>
      <c r="G97" s="59">
        <v>0</v>
      </c>
      <c r="I97" s="42">
        <f t="shared" si="15"/>
        <v>0</v>
      </c>
      <c r="J97" s="42">
        <f t="shared" si="16"/>
        <v>0</v>
      </c>
      <c r="K97" s="42">
        <f t="shared" si="17"/>
        <v>0</v>
      </c>
      <c r="L97" s="42">
        <f t="shared" si="18"/>
        <v>0</v>
      </c>
      <c r="M97" s="42">
        <f t="shared" si="19"/>
        <v>0</v>
      </c>
    </row>
    <row r="98" spans="1:13" x14ac:dyDescent="0.25">
      <c r="A98" s="45" t="s">
        <v>88</v>
      </c>
      <c r="B98" s="29" t="s">
        <v>117</v>
      </c>
      <c r="C98" s="26">
        <v>0.35999999999999982</v>
      </c>
      <c r="D98" s="52">
        <v>4.9296E-2</v>
      </c>
      <c r="E98" s="58">
        <f t="shared" si="20"/>
        <v>0</v>
      </c>
      <c r="F98" s="28">
        <f t="shared" si="14"/>
        <v>-1</v>
      </c>
      <c r="G98" s="59">
        <v>0</v>
      </c>
      <c r="I98" s="42">
        <f t="shared" si="15"/>
        <v>0</v>
      </c>
      <c r="J98" s="42">
        <f t="shared" si="16"/>
        <v>0</v>
      </c>
      <c r="K98" s="42">
        <f t="shared" si="17"/>
        <v>0</v>
      </c>
      <c r="L98" s="42">
        <f t="shared" si="18"/>
        <v>0</v>
      </c>
      <c r="M98" s="42">
        <f t="shared" si="19"/>
        <v>0</v>
      </c>
    </row>
    <row r="99" spans="1:13" ht="30" x14ac:dyDescent="0.25">
      <c r="A99" s="45" t="s">
        <v>92</v>
      </c>
      <c r="B99" s="29" t="s">
        <v>120</v>
      </c>
      <c r="C99" s="26">
        <v>5.9900000000000047</v>
      </c>
      <c r="D99" s="52">
        <v>0.82394400000000001</v>
      </c>
      <c r="E99" s="58">
        <f t="shared" si="20"/>
        <v>0</v>
      </c>
      <c r="F99" s="28">
        <f t="shared" si="14"/>
        <v>-1</v>
      </c>
      <c r="G99" s="59">
        <v>0</v>
      </c>
      <c r="I99" s="42">
        <f t="shared" si="15"/>
        <v>0</v>
      </c>
      <c r="J99" s="42">
        <f t="shared" si="16"/>
        <v>0</v>
      </c>
      <c r="K99" s="42">
        <f t="shared" si="17"/>
        <v>0</v>
      </c>
      <c r="L99" s="42">
        <f t="shared" si="18"/>
        <v>0</v>
      </c>
      <c r="M99" s="42">
        <f t="shared" si="19"/>
        <v>0</v>
      </c>
    </row>
    <row r="100" spans="1:13" ht="30" x14ac:dyDescent="0.25">
      <c r="A100" s="45" t="s">
        <v>91</v>
      </c>
      <c r="B100" s="29" t="s">
        <v>140</v>
      </c>
      <c r="C100" s="26">
        <v>4.9999999999999989E-2</v>
      </c>
      <c r="D100" s="52">
        <v>8.8030000000000001E-3</v>
      </c>
      <c r="E100" s="58">
        <f t="shared" si="20"/>
        <v>0</v>
      </c>
      <c r="F100" s="28">
        <f t="shared" si="14"/>
        <v>-1</v>
      </c>
      <c r="G100" s="59">
        <v>0</v>
      </c>
      <c r="I100" s="42">
        <f t="shared" si="15"/>
        <v>0</v>
      </c>
      <c r="J100" s="42">
        <f t="shared" si="16"/>
        <v>0</v>
      </c>
      <c r="K100" s="42">
        <f t="shared" si="17"/>
        <v>0</v>
      </c>
      <c r="L100" s="42">
        <f t="shared" si="18"/>
        <v>0</v>
      </c>
      <c r="M100" s="42">
        <f t="shared" si="19"/>
        <v>0</v>
      </c>
    </row>
    <row r="101" spans="1:13" ht="30" x14ac:dyDescent="0.25">
      <c r="A101" s="45" t="s">
        <v>94</v>
      </c>
      <c r="B101" s="29" t="s">
        <v>130</v>
      </c>
      <c r="C101" s="26">
        <v>40.170000000000023</v>
      </c>
      <c r="D101" s="52">
        <v>5.5281690000000001</v>
      </c>
      <c r="E101" s="58">
        <f t="shared" si="20"/>
        <v>0</v>
      </c>
      <c r="F101" s="28">
        <f t="shared" si="14"/>
        <v>-1</v>
      </c>
      <c r="G101" s="59">
        <v>0</v>
      </c>
      <c r="I101" s="42">
        <f t="shared" si="15"/>
        <v>0</v>
      </c>
      <c r="J101" s="42">
        <f t="shared" si="16"/>
        <v>0</v>
      </c>
      <c r="K101" s="42">
        <f t="shared" si="17"/>
        <v>0</v>
      </c>
      <c r="L101" s="42">
        <f t="shared" si="18"/>
        <v>0</v>
      </c>
      <c r="M101" s="42">
        <f t="shared" si="19"/>
        <v>0</v>
      </c>
    </row>
    <row r="102" spans="1:13" ht="30" x14ac:dyDescent="0.25">
      <c r="A102" s="45" t="s">
        <v>90</v>
      </c>
      <c r="B102" s="25" t="s">
        <v>161</v>
      </c>
      <c r="C102" s="26">
        <v>8.839999999999991</v>
      </c>
      <c r="D102" s="52">
        <v>1.22007</v>
      </c>
      <c r="E102" s="58">
        <f t="shared" si="20"/>
        <v>0</v>
      </c>
      <c r="F102" s="28">
        <f t="shared" si="14"/>
        <v>-1</v>
      </c>
      <c r="G102" s="59">
        <v>0</v>
      </c>
      <c r="I102" s="42">
        <f t="shared" si="15"/>
        <v>0</v>
      </c>
      <c r="J102" s="42">
        <f t="shared" si="16"/>
        <v>0</v>
      </c>
      <c r="K102" s="42">
        <f t="shared" si="17"/>
        <v>0</v>
      </c>
      <c r="L102" s="42">
        <f t="shared" si="18"/>
        <v>0</v>
      </c>
      <c r="M102" s="42">
        <f t="shared" si="19"/>
        <v>0</v>
      </c>
    </row>
    <row r="103" spans="1:13" ht="30" x14ac:dyDescent="0.25">
      <c r="A103" s="45" t="s">
        <v>93</v>
      </c>
      <c r="B103" s="29" t="s">
        <v>127</v>
      </c>
      <c r="C103" s="26">
        <v>53.199999999999989</v>
      </c>
      <c r="D103" s="52">
        <v>7.3204229999999999</v>
      </c>
      <c r="E103" s="58">
        <f t="shared" si="20"/>
        <v>0</v>
      </c>
      <c r="F103" s="28">
        <f t="shared" si="14"/>
        <v>-1</v>
      </c>
      <c r="G103" s="59">
        <v>0</v>
      </c>
      <c r="I103" s="42">
        <f t="shared" si="15"/>
        <v>0</v>
      </c>
      <c r="J103" s="42">
        <f t="shared" si="16"/>
        <v>0</v>
      </c>
      <c r="K103" s="42">
        <f t="shared" si="17"/>
        <v>0</v>
      </c>
      <c r="L103" s="42">
        <f t="shared" si="18"/>
        <v>0</v>
      </c>
      <c r="M103" s="42">
        <f t="shared" si="19"/>
        <v>0</v>
      </c>
    </row>
  </sheetData>
  <sheetProtection algorithmName="SHA-512" hashValue="KHSV9PrLiHTnQmn11OIyQfBl9kMehXftpTMSzYqcAvgN3fCHe+XhmiCas7dB2M7AKpPmVHFnruPz1ggHtWGAzg==" saltValue="OLnfxZD/UoTV/G4Qrx4dPQ==" spinCount="100000" sheet="1" objects="1" scenarios="1" formatCells="0" formatColumns="0" formatRows="0" insertColumns="0" insertRows="0" insertHyperlinks="0"/>
  <sortState xmlns:xlrd2="http://schemas.microsoft.com/office/spreadsheetml/2017/richdata2" ref="A8:G103">
    <sortCondition sortBy="cellColor" ref="A8:A103" dxfId="203"/>
    <sortCondition sortBy="cellColor" ref="A8:A103" dxfId="202"/>
  </sortState>
  <mergeCells count="2">
    <mergeCell ref="I6:M6"/>
    <mergeCell ref="D3:G5"/>
  </mergeCells>
  <conditionalFormatting sqref="B2:D2 C3">
    <cfRule type="containsText" dxfId="200" priority="301" operator="containsText" text="Please Select the HCPCS Code for the Lead Item of the Selected Category">
      <formula>NOT(ISERROR(SEARCH("Please Select the HCPCS Code for the Lead Item of the Selected Category",B2)))</formula>
    </cfRule>
    <cfRule type="containsText" dxfId="199" priority="302" operator="containsText" text="Please Select the HCPCS Code for the Lead Item of the Selected Category">
      <formula>NOT(ISERROR(SEARCH("Please Select the HCPCS Code for the Lead Item of the Selected Category",B2)))</formula>
    </cfRule>
  </conditionalFormatting>
  <conditionalFormatting sqref="D6">
    <cfRule type="cellIs" dxfId="198" priority="2" operator="lessThan">
      <formula>0</formula>
    </cfRule>
  </conditionalFormatting>
  <conditionalFormatting sqref="F8:F103">
    <cfRule type="cellIs" dxfId="197" priority="297" operator="greaterThan">
      <formula>0</formula>
    </cfRule>
    <cfRule type="cellIs" dxfId="196" priority="298" operator="lessThan">
      <formula>0</formula>
    </cfRule>
  </conditionalFormatting>
  <conditionalFormatting sqref="G8">
    <cfRule type="cellIs" dxfId="195" priority="201" stopIfTrue="1" operator="equal">
      <formula>0</formula>
    </cfRule>
    <cfRule type="cellIs" dxfId="194" priority="202" operator="lessThan">
      <formula>$E$8</formula>
    </cfRule>
    <cfRule type="cellIs" dxfId="193" priority="293" operator="greaterThan">
      <formula>$E$8</formula>
    </cfRule>
  </conditionalFormatting>
  <conditionalFormatting sqref="G8:G52">
    <cfRule type="cellIs" dxfId="192" priority="294" operator="greaterThan">
      <formula>0</formula>
    </cfRule>
    <cfRule type="cellIs" dxfId="191" priority="295" operator="lessThan">
      <formula>0</formula>
    </cfRule>
  </conditionalFormatting>
  <conditionalFormatting sqref="G9">
    <cfRule type="expression" priority="200" stopIfTrue="1">
      <formula>$G$9=0</formula>
    </cfRule>
    <cfRule type="cellIs" dxfId="190" priority="203" operator="lessThan">
      <formula>$E$9</formula>
    </cfRule>
    <cfRule type="cellIs" dxfId="189" priority="292" operator="greaterThan">
      <formula>$E$9</formula>
    </cfRule>
  </conditionalFormatting>
  <conditionalFormatting sqref="G10">
    <cfRule type="expression" priority="199" stopIfTrue="1">
      <formula>$G$10=0</formula>
    </cfRule>
    <cfRule type="cellIs" dxfId="188" priority="204" operator="lessThan">
      <formula>$E$10</formula>
    </cfRule>
    <cfRule type="cellIs" dxfId="187" priority="291" operator="greaterThan">
      <formula>$E$10</formula>
    </cfRule>
  </conditionalFormatting>
  <conditionalFormatting sqref="G11">
    <cfRule type="expression" priority="198" stopIfTrue="1">
      <formula>$G$11=0</formula>
    </cfRule>
    <cfRule type="cellIs" dxfId="186" priority="205" operator="lessThan">
      <formula>$E$11</formula>
    </cfRule>
    <cfRule type="cellIs" dxfId="185" priority="290" operator="greaterThan">
      <formula>$E$11</formula>
    </cfRule>
  </conditionalFormatting>
  <conditionalFormatting sqref="G12">
    <cfRule type="cellIs" priority="197" stopIfTrue="1" operator="equal">
      <formula>0</formula>
    </cfRule>
    <cfRule type="cellIs" dxfId="184" priority="206" operator="lessThan">
      <formula>$E$12</formula>
    </cfRule>
    <cfRule type="cellIs" dxfId="183" priority="289" operator="greaterThan">
      <formula>$E$12</formula>
    </cfRule>
  </conditionalFormatting>
  <conditionalFormatting sqref="G13">
    <cfRule type="expression" priority="196" stopIfTrue="1">
      <formula>$G$13=0</formula>
    </cfRule>
    <cfRule type="cellIs" dxfId="182" priority="207" operator="lessThan">
      <formula>$E$13</formula>
    </cfRule>
    <cfRule type="cellIs" dxfId="181" priority="288" operator="greaterThan">
      <formula>$E$13</formula>
    </cfRule>
  </conditionalFormatting>
  <conditionalFormatting sqref="G14">
    <cfRule type="expression" priority="195" stopIfTrue="1">
      <formula>$G$14=0</formula>
    </cfRule>
    <cfRule type="cellIs" dxfId="180" priority="208" operator="lessThan">
      <formula>$E$14</formula>
    </cfRule>
    <cfRule type="cellIs" dxfId="179" priority="287" operator="greaterThan">
      <formula>$E$14</formula>
    </cfRule>
  </conditionalFormatting>
  <conditionalFormatting sqref="G15">
    <cfRule type="expression" priority="194" stopIfTrue="1">
      <formula>$G$15=0</formula>
    </cfRule>
    <cfRule type="cellIs" dxfId="178" priority="209" operator="lessThan">
      <formula>$E$15</formula>
    </cfRule>
    <cfRule type="cellIs" dxfId="177" priority="286" operator="greaterThan">
      <formula>$E$15</formula>
    </cfRule>
  </conditionalFormatting>
  <conditionalFormatting sqref="G16">
    <cfRule type="expression" priority="193" stopIfTrue="1">
      <formula>$G$16=0</formula>
    </cfRule>
    <cfRule type="cellIs" dxfId="176" priority="210" operator="lessThan">
      <formula>$E$16</formula>
    </cfRule>
    <cfRule type="cellIs" dxfId="175" priority="285" operator="greaterThan">
      <formula>$E$16</formula>
    </cfRule>
  </conditionalFormatting>
  <conditionalFormatting sqref="G17">
    <cfRule type="expression" priority="192" stopIfTrue="1">
      <formula>$G$17=0</formula>
    </cfRule>
    <cfRule type="cellIs" dxfId="174" priority="211" operator="lessThan">
      <formula>$E$17</formula>
    </cfRule>
    <cfRule type="cellIs" dxfId="173" priority="284" operator="greaterThan">
      <formula>$E$17</formula>
    </cfRule>
  </conditionalFormatting>
  <conditionalFormatting sqref="G18">
    <cfRule type="expression" priority="191" stopIfTrue="1">
      <formula>$G$18=0</formula>
    </cfRule>
    <cfRule type="cellIs" dxfId="172" priority="212" operator="lessThan">
      <formula>$E$18</formula>
    </cfRule>
    <cfRule type="cellIs" dxfId="171" priority="283" operator="greaterThan">
      <formula>$E$18</formula>
    </cfRule>
  </conditionalFormatting>
  <conditionalFormatting sqref="G19">
    <cfRule type="expression" priority="190" stopIfTrue="1">
      <formula>$G$19=0</formula>
    </cfRule>
    <cfRule type="cellIs" dxfId="170" priority="213" operator="lessThan">
      <formula>$E$19</formula>
    </cfRule>
    <cfRule type="cellIs" dxfId="169" priority="282" operator="greaterThan">
      <formula>$E$19</formula>
    </cfRule>
  </conditionalFormatting>
  <conditionalFormatting sqref="G20">
    <cfRule type="expression" priority="189" stopIfTrue="1">
      <formula>$G$20=0</formula>
    </cfRule>
    <cfRule type="cellIs" dxfId="168" priority="214" operator="lessThan">
      <formula>$E$20</formula>
    </cfRule>
    <cfRule type="cellIs" dxfId="167" priority="281" operator="greaterThan">
      <formula>$E$20</formula>
    </cfRule>
  </conditionalFormatting>
  <conditionalFormatting sqref="G21">
    <cfRule type="expression" priority="188" stopIfTrue="1">
      <formula>$G$21=0</formula>
    </cfRule>
    <cfRule type="cellIs" dxfId="166" priority="215" operator="lessThan">
      <formula>$E$21</formula>
    </cfRule>
    <cfRule type="cellIs" dxfId="165" priority="280" operator="greaterThan">
      <formula>$E$21</formula>
    </cfRule>
  </conditionalFormatting>
  <conditionalFormatting sqref="G22">
    <cfRule type="expression" priority="187" stopIfTrue="1">
      <formula>$G$22=0</formula>
    </cfRule>
    <cfRule type="cellIs" dxfId="164" priority="216" operator="lessThan">
      <formula>$E$22</formula>
    </cfRule>
    <cfRule type="cellIs" dxfId="163" priority="279" operator="greaterThan">
      <formula>$E$22</formula>
    </cfRule>
  </conditionalFormatting>
  <conditionalFormatting sqref="G23">
    <cfRule type="expression" priority="186" stopIfTrue="1">
      <formula>$G$23=0</formula>
    </cfRule>
    <cfRule type="cellIs" dxfId="162" priority="217" operator="lessThan">
      <formula>$E$23</formula>
    </cfRule>
    <cfRule type="cellIs" dxfId="161" priority="278" operator="greaterThan">
      <formula>$E$23</formula>
    </cfRule>
  </conditionalFormatting>
  <conditionalFormatting sqref="G24">
    <cfRule type="expression" priority="185" stopIfTrue="1">
      <formula>$G$24=0</formula>
    </cfRule>
    <cfRule type="cellIs" dxfId="160" priority="218" operator="lessThan">
      <formula>$E$24</formula>
    </cfRule>
    <cfRule type="cellIs" dxfId="159" priority="277" operator="greaterThan">
      <formula>$E$24</formula>
    </cfRule>
  </conditionalFormatting>
  <conditionalFormatting sqref="G25">
    <cfRule type="expression" priority="184" stopIfTrue="1">
      <formula>$G$25=0</formula>
    </cfRule>
    <cfRule type="cellIs" dxfId="158" priority="219" operator="lessThan">
      <formula>$E$25</formula>
    </cfRule>
    <cfRule type="cellIs" dxfId="157" priority="276" operator="greaterThan">
      <formula>$E$25</formula>
    </cfRule>
  </conditionalFormatting>
  <conditionalFormatting sqref="G26">
    <cfRule type="expression" priority="183" stopIfTrue="1">
      <formula>$G$26=0</formula>
    </cfRule>
    <cfRule type="cellIs" dxfId="156" priority="220" operator="lessThan">
      <formula>$E$26</formula>
    </cfRule>
    <cfRule type="cellIs" dxfId="155" priority="275" operator="greaterThan">
      <formula>$E$26</formula>
    </cfRule>
  </conditionalFormatting>
  <conditionalFormatting sqref="G27">
    <cfRule type="expression" priority="181" stopIfTrue="1">
      <formula>$G$27=0</formula>
    </cfRule>
    <cfRule type="cellIs" dxfId="154" priority="222" operator="lessThan">
      <formula>$E$27</formula>
    </cfRule>
    <cfRule type="cellIs" dxfId="153" priority="273" operator="greaterThan">
      <formula>$E$27</formula>
    </cfRule>
  </conditionalFormatting>
  <conditionalFormatting sqref="G28">
    <cfRule type="expression" priority="180" stopIfTrue="1">
      <formula>$G$28=0</formula>
    </cfRule>
    <cfRule type="cellIs" dxfId="152" priority="223" operator="lessThan">
      <formula>$E$28</formula>
    </cfRule>
    <cfRule type="cellIs" dxfId="151" priority="272" operator="greaterThan">
      <formula>$E$28</formula>
    </cfRule>
  </conditionalFormatting>
  <conditionalFormatting sqref="G29">
    <cfRule type="expression" priority="179" stopIfTrue="1">
      <formula>$G$29=0</formula>
    </cfRule>
    <cfRule type="cellIs" dxfId="150" priority="224" operator="lessThan">
      <formula>$E$29</formula>
    </cfRule>
    <cfRule type="cellIs" dxfId="149" priority="271" operator="greaterThan">
      <formula>$E$29</formula>
    </cfRule>
  </conditionalFormatting>
  <conditionalFormatting sqref="G30">
    <cfRule type="expression" priority="178" stopIfTrue="1">
      <formula>$G$30=0</formula>
    </cfRule>
    <cfRule type="cellIs" dxfId="148" priority="225" operator="lessThan">
      <formula>$E$30</formula>
    </cfRule>
    <cfRule type="cellIs" dxfId="147" priority="270" operator="greaterThan">
      <formula>$E$30</formula>
    </cfRule>
  </conditionalFormatting>
  <conditionalFormatting sqref="G31">
    <cfRule type="expression" priority="177" stopIfTrue="1">
      <formula>$G$31=0</formula>
    </cfRule>
    <cfRule type="cellIs" dxfId="146" priority="226" operator="lessThan">
      <formula>$E$31</formula>
    </cfRule>
    <cfRule type="cellIs" dxfId="145" priority="269" operator="greaterThan">
      <formula>$E$31</formula>
    </cfRule>
  </conditionalFormatting>
  <conditionalFormatting sqref="G32">
    <cfRule type="expression" priority="176" stopIfTrue="1">
      <formula>$G$32=0</formula>
    </cfRule>
    <cfRule type="cellIs" dxfId="144" priority="227" operator="lessThan">
      <formula>$E$32</formula>
    </cfRule>
    <cfRule type="cellIs" dxfId="143" priority="268" operator="greaterThan">
      <formula>$E$32</formula>
    </cfRule>
  </conditionalFormatting>
  <conditionalFormatting sqref="G33">
    <cfRule type="expression" priority="175" stopIfTrue="1">
      <formula>$G$33=0</formula>
    </cfRule>
    <cfRule type="cellIs" dxfId="142" priority="228" operator="lessThan">
      <formula>$E$33</formula>
    </cfRule>
    <cfRule type="cellIs" dxfId="141" priority="267" operator="greaterThan">
      <formula>$E$33</formula>
    </cfRule>
  </conditionalFormatting>
  <conditionalFormatting sqref="G34">
    <cfRule type="expression" priority="174" stopIfTrue="1">
      <formula>$G$34=0</formula>
    </cfRule>
    <cfRule type="cellIs" dxfId="140" priority="229" operator="lessThan">
      <formula>$E$34</formula>
    </cfRule>
    <cfRule type="cellIs" dxfId="139" priority="266" operator="greaterThan">
      <formula>$E$34</formula>
    </cfRule>
  </conditionalFormatting>
  <conditionalFormatting sqref="G35">
    <cfRule type="expression" priority="173" stopIfTrue="1">
      <formula>$G$35=0</formula>
    </cfRule>
    <cfRule type="cellIs" dxfId="138" priority="230" operator="lessThan">
      <formula>$E$35</formula>
    </cfRule>
    <cfRule type="cellIs" dxfId="137" priority="265" operator="greaterThan">
      <formula>$E$35</formula>
    </cfRule>
  </conditionalFormatting>
  <conditionalFormatting sqref="G36">
    <cfRule type="expression" priority="172" stopIfTrue="1">
      <formula>$G$36=0</formula>
    </cfRule>
    <cfRule type="cellIs" dxfId="136" priority="231" operator="lessThan">
      <formula>$E$36</formula>
    </cfRule>
    <cfRule type="cellIs" dxfId="135" priority="264" operator="greaterThan">
      <formula>$E$36</formula>
    </cfRule>
  </conditionalFormatting>
  <conditionalFormatting sqref="G37">
    <cfRule type="expression" priority="171" stopIfTrue="1">
      <formula>$G$37=0</formula>
    </cfRule>
    <cfRule type="cellIs" dxfId="134" priority="232" operator="lessThan">
      <formula>$E$37</formula>
    </cfRule>
    <cfRule type="cellIs" dxfId="133" priority="263" operator="greaterThan">
      <formula>$E$37</formula>
    </cfRule>
  </conditionalFormatting>
  <conditionalFormatting sqref="G38">
    <cfRule type="expression" priority="170" stopIfTrue="1">
      <formula>$G$38=0</formula>
    </cfRule>
    <cfRule type="cellIs" dxfId="132" priority="233" operator="lessThan">
      <formula>$E$38</formula>
    </cfRule>
    <cfRule type="cellIs" dxfId="131" priority="262" operator="greaterThan">
      <formula>$E$38</formula>
    </cfRule>
  </conditionalFormatting>
  <conditionalFormatting sqref="G39">
    <cfRule type="expression" priority="169" stopIfTrue="1">
      <formula>$G$39=0</formula>
    </cfRule>
    <cfRule type="cellIs" dxfId="130" priority="234" operator="lessThan">
      <formula>$E$39</formula>
    </cfRule>
    <cfRule type="cellIs" dxfId="129" priority="261" operator="greaterThan">
      <formula>$E$39</formula>
    </cfRule>
  </conditionalFormatting>
  <conditionalFormatting sqref="G40">
    <cfRule type="expression" priority="168" stopIfTrue="1">
      <formula>$G$40=0</formula>
    </cfRule>
    <cfRule type="cellIs" dxfId="128" priority="235" operator="lessThan">
      <formula>$E$40</formula>
    </cfRule>
    <cfRule type="cellIs" dxfId="127" priority="260" operator="greaterThan">
      <formula>$E$40</formula>
    </cfRule>
  </conditionalFormatting>
  <conditionalFormatting sqref="G41">
    <cfRule type="expression" priority="167" stopIfTrue="1">
      <formula>$G$41=0</formula>
    </cfRule>
    <cfRule type="cellIs" dxfId="126" priority="236" operator="lessThan">
      <formula>$E$41</formula>
    </cfRule>
    <cfRule type="cellIs" dxfId="125" priority="259" operator="greaterThan">
      <formula>$E$41</formula>
    </cfRule>
  </conditionalFormatting>
  <conditionalFormatting sqref="G42">
    <cfRule type="expression" priority="166" stopIfTrue="1">
      <formula>$G$42=0</formula>
    </cfRule>
    <cfRule type="cellIs" dxfId="124" priority="237" operator="lessThan">
      <formula>$E$42</formula>
    </cfRule>
    <cfRule type="cellIs" dxfId="123" priority="258" operator="greaterThan">
      <formula>$E$42</formula>
    </cfRule>
  </conditionalFormatting>
  <conditionalFormatting sqref="G43">
    <cfRule type="expression" priority="165" stopIfTrue="1">
      <formula>$G$43=0</formula>
    </cfRule>
    <cfRule type="cellIs" dxfId="122" priority="238" operator="lessThan">
      <formula>$E$43</formula>
    </cfRule>
    <cfRule type="cellIs" dxfId="121" priority="257" operator="greaterThan">
      <formula>$E$43</formula>
    </cfRule>
  </conditionalFormatting>
  <conditionalFormatting sqref="G44">
    <cfRule type="expression" priority="164" stopIfTrue="1">
      <formula>$G$44=0</formula>
    </cfRule>
    <cfRule type="cellIs" dxfId="120" priority="239" operator="lessThan">
      <formula>$E$44</formula>
    </cfRule>
    <cfRule type="cellIs" dxfId="119" priority="256" operator="greaterThan">
      <formula>$E$44</formula>
    </cfRule>
  </conditionalFormatting>
  <conditionalFormatting sqref="G45">
    <cfRule type="expression" priority="163" stopIfTrue="1">
      <formula>$G$45=0</formula>
    </cfRule>
    <cfRule type="cellIs" dxfId="118" priority="240" operator="lessThan">
      <formula>$E$45</formula>
    </cfRule>
    <cfRule type="cellIs" dxfId="117" priority="255" operator="greaterThan">
      <formula>$E$45</formula>
    </cfRule>
  </conditionalFormatting>
  <conditionalFormatting sqref="G46">
    <cfRule type="expression" priority="162" stopIfTrue="1">
      <formula>$G$46=0</formula>
    </cfRule>
    <cfRule type="cellIs" dxfId="116" priority="241" operator="lessThan">
      <formula>$E$46</formula>
    </cfRule>
    <cfRule type="cellIs" dxfId="115" priority="254" operator="greaterThan">
      <formula>$E$46</formula>
    </cfRule>
  </conditionalFormatting>
  <conditionalFormatting sqref="G47">
    <cfRule type="expression" priority="161" stopIfTrue="1">
      <formula>$G$47=0</formula>
    </cfRule>
    <cfRule type="cellIs" dxfId="114" priority="242" operator="lessThan">
      <formula>$E$47</formula>
    </cfRule>
    <cfRule type="cellIs" dxfId="113" priority="253" operator="greaterThan">
      <formula>$E$47</formula>
    </cfRule>
  </conditionalFormatting>
  <conditionalFormatting sqref="G48">
    <cfRule type="expression" priority="160" stopIfTrue="1">
      <formula>$G$48=0</formula>
    </cfRule>
    <cfRule type="cellIs" dxfId="112" priority="243" operator="lessThan">
      <formula>$E$48</formula>
    </cfRule>
    <cfRule type="cellIs" dxfId="111" priority="252" operator="greaterThan">
      <formula>$E$48</formula>
    </cfRule>
  </conditionalFormatting>
  <conditionalFormatting sqref="G49">
    <cfRule type="expression" priority="159" stopIfTrue="1">
      <formula>$G$49=0</formula>
    </cfRule>
    <cfRule type="cellIs" dxfId="110" priority="244" operator="lessThan">
      <formula>$E$49</formula>
    </cfRule>
    <cfRule type="cellIs" dxfId="109" priority="251" operator="greaterThan">
      <formula>$E$49</formula>
    </cfRule>
  </conditionalFormatting>
  <conditionalFormatting sqref="G50">
    <cfRule type="expression" priority="158" stopIfTrue="1">
      <formula>$G$50=0</formula>
    </cfRule>
    <cfRule type="cellIs" dxfId="108" priority="245" operator="lessThan">
      <formula>$E$50</formula>
    </cfRule>
    <cfRule type="cellIs" dxfId="107" priority="250" operator="greaterThan">
      <formula>$E$50</formula>
    </cfRule>
  </conditionalFormatting>
  <conditionalFormatting sqref="G51">
    <cfRule type="expression" priority="157" stopIfTrue="1">
      <formula>$G$51=0</formula>
    </cfRule>
    <cfRule type="cellIs" dxfId="106" priority="246" operator="lessThan">
      <formula>$E$51</formula>
    </cfRule>
    <cfRule type="cellIs" dxfId="105" priority="249" operator="greaterThan">
      <formula>$E$51</formula>
    </cfRule>
  </conditionalFormatting>
  <conditionalFormatting sqref="G52">
    <cfRule type="expression" priority="156" stopIfTrue="1">
      <formula>$G$52=0</formula>
    </cfRule>
    <cfRule type="cellIs" dxfId="104" priority="247" operator="lessThan">
      <formula>$E$52</formula>
    </cfRule>
    <cfRule type="cellIs" dxfId="103" priority="248" operator="greaterThan">
      <formula>$E$52</formula>
    </cfRule>
  </conditionalFormatting>
  <conditionalFormatting sqref="G53">
    <cfRule type="expression" priority="153" stopIfTrue="1">
      <formula>$G$53=0</formula>
    </cfRule>
    <cfRule type="cellIs" dxfId="102" priority="154" operator="lessThan">
      <formula>$E$53</formula>
    </cfRule>
    <cfRule type="cellIs" dxfId="101" priority="155" operator="greaterThan">
      <formula>$E$53</formula>
    </cfRule>
  </conditionalFormatting>
  <conditionalFormatting sqref="G54">
    <cfRule type="expression" priority="150" stopIfTrue="1">
      <formula>$G$54=0</formula>
    </cfRule>
    <cfRule type="cellIs" dxfId="100" priority="151" operator="lessThan">
      <formula>$E$54</formula>
    </cfRule>
    <cfRule type="cellIs" dxfId="99" priority="152" operator="greaterThan">
      <formula>$E$54</formula>
    </cfRule>
  </conditionalFormatting>
  <conditionalFormatting sqref="G55">
    <cfRule type="expression" priority="147" stopIfTrue="1">
      <formula>$G$55=0</formula>
    </cfRule>
    <cfRule type="cellIs" dxfId="98" priority="148" operator="lessThan">
      <formula>$E$55</formula>
    </cfRule>
    <cfRule type="cellIs" dxfId="97" priority="149" operator="greaterThan">
      <formula>$E$55</formula>
    </cfRule>
  </conditionalFormatting>
  <conditionalFormatting sqref="G56">
    <cfRule type="expression" priority="144" stopIfTrue="1">
      <formula>$G$56=0</formula>
    </cfRule>
    <cfRule type="cellIs" dxfId="96" priority="145" operator="lessThan">
      <formula>$E$56</formula>
    </cfRule>
    <cfRule type="cellIs" dxfId="95" priority="146" operator="greaterThan">
      <formula>$E$56</formula>
    </cfRule>
  </conditionalFormatting>
  <conditionalFormatting sqref="G57">
    <cfRule type="expression" priority="141" stopIfTrue="1">
      <formula>$G$57=0</formula>
    </cfRule>
    <cfRule type="cellIs" dxfId="94" priority="142" operator="lessThan">
      <formula>$E$57</formula>
    </cfRule>
    <cfRule type="cellIs" dxfId="93" priority="143" operator="greaterThan">
      <formula>$E$57</formula>
    </cfRule>
  </conditionalFormatting>
  <conditionalFormatting sqref="G58">
    <cfRule type="expression" priority="138" stopIfTrue="1">
      <formula>$G$58=0</formula>
    </cfRule>
    <cfRule type="cellIs" dxfId="92" priority="139" operator="lessThan">
      <formula>$E$58</formula>
    </cfRule>
    <cfRule type="cellIs" dxfId="91" priority="140" operator="greaterThan">
      <formula>$E$58</formula>
    </cfRule>
  </conditionalFormatting>
  <conditionalFormatting sqref="G59">
    <cfRule type="expression" priority="135" stopIfTrue="1">
      <formula>$G$59=0</formula>
    </cfRule>
    <cfRule type="cellIs" dxfId="90" priority="136" operator="lessThan">
      <formula>$E$59</formula>
    </cfRule>
    <cfRule type="cellIs" dxfId="89" priority="137" operator="greaterThan">
      <formula>$E$59</formula>
    </cfRule>
  </conditionalFormatting>
  <conditionalFormatting sqref="G60">
    <cfRule type="expression" priority="132" stopIfTrue="1">
      <formula>$G$60=0</formula>
    </cfRule>
    <cfRule type="cellIs" dxfId="88" priority="133" operator="lessThan">
      <formula>$E$60</formula>
    </cfRule>
    <cfRule type="cellIs" dxfId="87" priority="134" operator="greaterThan">
      <formula>$E$60</formula>
    </cfRule>
  </conditionalFormatting>
  <conditionalFormatting sqref="G61">
    <cfRule type="expression" priority="129" stopIfTrue="1">
      <formula>$G$61=0</formula>
    </cfRule>
    <cfRule type="cellIs" dxfId="86" priority="130" operator="lessThan">
      <formula>$E$61</formula>
    </cfRule>
    <cfRule type="cellIs" dxfId="85" priority="131" operator="greaterThan">
      <formula>$E$61</formula>
    </cfRule>
  </conditionalFormatting>
  <conditionalFormatting sqref="G62">
    <cfRule type="expression" priority="126" stopIfTrue="1">
      <formula>$G$62=0</formula>
    </cfRule>
    <cfRule type="cellIs" dxfId="84" priority="127" operator="lessThan">
      <formula>$E$62</formula>
    </cfRule>
    <cfRule type="cellIs" dxfId="83" priority="128" operator="greaterThan">
      <formula>$E$62</formula>
    </cfRule>
  </conditionalFormatting>
  <conditionalFormatting sqref="G63">
    <cfRule type="expression" priority="123" stopIfTrue="1">
      <formula>$G$63=0</formula>
    </cfRule>
    <cfRule type="cellIs" dxfId="82" priority="124" operator="lessThan">
      <formula>$E$63</formula>
    </cfRule>
    <cfRule type="cellIs" dxfId="81" priority="125" operator="greaterThan">
      <formula>$E$63</formula>
    </cfRule>
  </conditionalFormatting>
  <conditionalFormatting sqref="G64">
    <cfRule type="expression" priority="120" stopIfTrue="1">
      <formula>$G$64=0</formula>
    </cfRule>
    <cfRule type="cellIs" dxfId="80" priority="121" operator="lessThan">
      <formula>$E$64</formula>
    </cfRule>
    <cfRule type="cellIs" dxfId="79" priority="122" operator="greaterThan">
      <formula>$E$64</formula>
    </cfRule>
  </conditionalFormatting>
  <conditionalFormatting sqref="G65">
    <cfRule type="expression" priority="117" stopIfTrue="1">
      <formula>$G$65=0</formula>
    </cfRule>
    <cfRule type="cellIs" dxfId="78" priority="118" operator="lessThan">
      <formula>$E$65</formula>
    </cfRule>
    <cfRule type="cellIs" dxfId="77" priority="119" operator="greaterThan">
      <formula>$E$65</formula>
    </cfRule>
  </conditionalFormatting>
  <conditionalFormatting sqref="G66">
    <cfRule type="expression" priority="114" stopIfTrue="1">
      <formula>$G$66=0</formula>
    </cfRule>
    <cfRule type="cellIs" dxfId="76" priority="115" operator="lessThan">
      <formula>$E$66</formula>
    </cfRule>
    <cfRule type="cellIs" dxfId="75" priority="116" operator="greaterThan">
      <formula>$E$66</formula>
    </cfRule>
  </conditionalFormatting>
  <conditionalFormatting sqref="G67">
    <cfRule type="expression" priority="111" stopIfTrue="1">
      <formula>$G$67=0</formula>
    </cfRule>
    <cfRule type="cellIs" dxfId="74" priority="112" operator="lessThan">
      <formula>$E$67</formula>
    </cfRule>
    <cfRule type="cellIs" dxfId="73" priority="113" operator="greaterThan">
      <formula>$E$67</formula>
    </cfRule>
  </conditionalFormatting>
  <conditionalFormatting sqref="G68">
    <cfRule type="expression" priority="108" stopIfTrue="1">
      <formula>$G$68=0</formula>
    </cfRule>
    <cfRule type="cellIs" dxfId="72" priority="109" operator="lessThan">
      <formula>$E$68</formula>
    </cfRule>
    <cfRule type="cellIs" dxfId="71" priority="110" operator="greaterThan">
      <formula>$E$68</formula>
    </cfRule>
  </conditionalFormatting>
  <conditionalFormatting sqref="G69">
    <cfRule type="expression" priority="105" stopIfTrue="1">
      <formula>$G$69=0</formula>
    </cfRule>
    <cfRule type="cellIs" dxfId="70" priority="106" operator="lessThan">
      <formula>$E$69</formula>
    </cfRule>
    <cfRule type="cellIs" dxfId="69" priority="107" operator="greaterThan">
      <formula>$E$69</formula>
    </cfRule>
  </conditionalFormatting>
  <conditionalFormatting sqref="G70">
    <cfRule type="expression" priority="102" stopIfTrue="1">
      <formula>$G$70=0</formula>
    </cfRule>
    <cfRule type="cellIs" dxfId="68" priority="103" operator="lessThan">
      <formula>$E$70</formula>
    </cfRule>
    <cfRule type="cellIs" dxfId="67" priority="104" operator="greaterThan">
      <formula>$E$70</formula>
    </cfRule>
  </conditionalFormatting>
  <conditionalFormatting sqref="G71">
    <cfRule type="expression" priority="99" stopIfTrue="1">
      <formula>$G$71=0</formula>
    </cfRule>
    <cfRule type="cellIs" dxfId="66" priority="100" operator="lessThan">
      <formula>$E$71</formula>
    </cfRule>
    <cfRule type="cellIs" dxfId="65" priority="101" operator="greaterThan">
      <formula>$E$71</formula>
    </cfRule>
  </conditionalFormatting>
  <conditionalFormatting sqref="G72">
    <cfRule type="expression" priority="96" stopIfTrue="1">
      <formula>$G$72=0</formula>
    </cfRule>
    <cfRule type="cellIs" dxfId="64" priority="97" operator="lessThan">
      <formula>$E$72</formula>
    </cfRule>
    <cfRule type="cellIs" dxfId="63" priority="98" operator="greaterThan">
      <formula>$E$72</formula>
    </cfRule>
  </conditionalFormatting>
  <conditionalFormatting sqref="G73">
    <cfRule type="expression" priority="93" stopIfTrue="1">
      <formula>$G$73=0</formula>
    </cfRule>
    <cfRule type="cellIs" dxfId="62" priority="94" operator="lessThan">
      <formula>$E$73</formula>
    </cfRule>
    <cfRule type="cellIs" dxfId="61" priority="95" operator="greaterThan">
      <formula>$E$73</formula>
    </cfRule>
  </conditionalFormatting>
  <conditionalFormatting sqref="G74">
    <cfRule type="expression" priority="90" stopIfTrue="1">
      <formula>$G$74=0</formula>
    </cfRule>
    <cfRule type="cellIs" dxfId="60" priority="91" operator="lessThan">
      <formula>$E$74</formula>
    </cfRule>
    <cfRule type="cellIs" dxfId="59" priority="92" operator="greaterThan">
      <formula>$E$74</formula>
    </cfRule>
  </conditionalFormatting>
  <conditionalFormatting sqref="G75">
    <cfRule type="expression" priority="87" stopIfTrue="1">
      <formula>$G$75=0</formula>
    </cfRule>
    <cfRule type="cellIs" dxfId="58" priority="88" operator="lessThan">
      <formula>$E$75</formula>
    </cfRule>
    <cfRule type="cellIs" dxfId="57" priority="89" operator="greaterThan">
      <formula>$E$75</formula>
    </cfRule>
  </conditionalFormatting>
  <conditionalFormatting sqref="G76">
    <cfRule type="expression" priority="84" stopIfTrue="1">
      <formula>$G$76=0</formula>
    </cfRule>
    <cfRule type="cellIs" dxfId="56" priority="85" operator="lessThan">
      <formula>$E$76</formula>
    </cfRule>
    <cfRule type="cellIs" dxfId="55" priority="86" operator="greaterThan">
      <formula>$E$76</formula>
    </cfRule>
  </conditionalFormatting>
  <conditionalFormatting sqref="G77">
    <cfRule type="expression" priority="81" stopIfTrue="1">
      <formula>$G$77=0</formula>
    </cfRule>
    <cfRule type="cellIs" dxfId="54" priority="82" operator="lessThan">
      <formula>$E$77</formula>
    </cfRule>
    <cfRule type="cellIs" dxfId="53" priority="83" operator="greaterThan">
      <formula>$E$77</formula>
    </cfRule>
  </conditionalFormatting>
  <conditionalFormatting sqref="G78">
    <cfRule type="expression" priority="78" stopIfTrue="1">
      <formula>$G$78=0</formula>
    </cfRule>
    <cfRule type="cellIs" dxfId="52" priority="79" operator="lessThan">
      <formula>$E$78</formula>
    </cfRule>
    <cfRule type="cellIs" dxfId="51" priority="80" operator="greaterThan">
      <formula>$E$78</formula>
    </cfRule>
  </conditionalFormatting>
  <conditionalFormatting sqref="G79">
    <cfRule type="expression" priority="75" stopIfTrue="1">
      <formula>$G$79=0</formula>
    </cfRule>
    <cfRule type="cellIs" dxfId="50" priority="76" operator="lessThan">
      <formula>$E$79</formula>
    </cfRule>
    <cfRule type="cellIs" dxfId="49" priority="77" operator="greaterThan">
      <formula>$E$79</formula>
    </cfRule>
  </conditionalFormatting>
  <conditionalFormatting sqref="G80">
    <cfRule type="expression" priority="72" stopIfTrue="1">
      <formula>$G$80=0</formula>
    </cfRule>
    <cfRule type="cellIs" dxfId="48" priority="73" operator="lessThan">
      <formula>$E$80</formula>
    </cfRule>
    <cfRule type="cellIs" dxfId="47" priority="74" operator="greaterThan">
      <formula>$E$80</formula>
    </cfRule>
  </conditionalFormatting>
  <conditionalFormatting sqref="G81">
    <cfRule type="expression" priority="69" stopIfTrue="1">
      <formula>$G$81=0</formula>
    </cfRule>
    <cfRule type="cellIs" dxfId="46" priority="70" operator="lessThan">
      <formula>$E$81</formula>
    </cfRule>
    <cfRule type="cellIs" dxfId="45" priority="71" operator="greaterThan">
      <formula>$E$81</formula>
    </cfRule>
  </conditionalFormatting>
  <conditionalFormatting sqref="G82">
    <cfRule type="expression" priority="66" stopIfTrue="1">
      <formula>$G$82=0</formula>
    </cfRule>
    <cfRule type="cellIs" dxfId="44" priority="67" operator="lessThan">
      <formula>$E$82</formula>
    </cfRule>
    <cfRule type="cellIs" dxfId="43" priority="68" operator="greaterThan">
      <formula>$E$82</formula>
    </cfRule>
  </conditionalFormatting>
  <conditionalFormatting sqref="G83">
    <cfRule type="expression" priority="63" stopIfTrue="1">
      <formula>$G$83=0</formula>
    </cfRule>
    <cfRule type="cellIs" dxfId="42" priority="64" operator="lessThan">
      <formula>$E$83</formula>
    </cfRule>
    <cfRule type="cellIs" dxfId="41" priority="65" operator="greaterThan">
      <formula>$E$83</formula>
    </cfRule>
  </conditionalFormatting>
  <conditionalFormatting sqref="G84">
    <cfRule type="expression" priority="60" stopIfTrue="1">
      <formula>$G$84=0</formula>
    </cfRule>
    <cfRule type="cellIs" dxfId="40" priority="61" operator="lessThan">
      <formula>$E$84</formula>
    </cfRule>
    <cfRule type="cellIs" dxfId="39" priority="62" operator="greaterThan">
      <formula>$E$84</formula>
    </cfRule>
  </conditionalFormatting>
  <conditionalFormatting sqref="G85">
    <cfRule type="expression" priority="57" stopIfTrue="1">
      <formula>$G$85=0</formula>
    </cfRule>
    <cfRule type="cellIs" dxfId="38" priority="58" operator="lessThan">
      <formula>$E$85</formula>
    </cfRule>
    <cfRule type="cellIs" dxfId="37" priority="59" operator="greaterThan">
      <formula>$E$85</formula>
    </cfRule>
  </conditionalFormatting>
  <conditionalFormatting sqref="G86">
    <cfRule type="expression" priority="54" stopIfTrue="1">
      <formula>$G$86=0</formula>
    </cfRule>
    <cfRule type="cellIs" dxfId="36" priority="55" operator="lessThan">
      <formula>$E$86</formula>
    </cfRule>
    <cfRule type="cellIs" dxfId="35" priority="56" operator="greaterThan">
      <formula>$E$86</formula>
    </cfRule>
  </conditionalFormatting>
  <conditionalFormatting sqref="G87">
    <cfRule type="expression" priority="51" stopIfTrue="1">
      <formula>$G$87=0</formula>
    </cfRule>
    <cfRule type="cellIs" dxfId="34" priority="52" operator="lessThan">
      <formula>$E$87</formula>
    </cfRule>
    <cfRule type="cellIs" dxfId="33" priority="53" operator="greaterThan">
      <formula>$E$87</formula>
    </cfRule>
  </conditionalFormatting>
  <conditionalFormatting sqref="G88">
    <cfRule type="expression" priority="48" stopIfTrue="1">
      <formula>$G$88=0</formula>
    </cfRule>
    <cfRule type="cellIs" dxfId="32" priority="49" operator="lessThan">
      <formula>$E$88</formula>
    </cfRule>
    <cfRule type="cellIs" dxfId="31" priority="50" operator="greaterThan">
      <formula>$E$88</formula>
    </cfRule>
  </conditionalFormatting>
  <conditionalFormatting sqref="G89">
    <cfRule type="expression" priority="45" stopIfTrue="1">
      <formula>$G$89=0</formula>
    </cfRule>
    <cfRule type="cellIs" dxfId="30" priority="46" operator="lessThan">
      <formula>$E$89</formula>
    </cfRule>
    <cfRule type="cellIs" dxfId="29" priority="47" operator="greaterThan">
      <formula>$E$89</formula>
    </cfRule>
  </conditionalFormatting>
  <conditionalFormatting sqref="G90">
    <cfRule type="expression" priority="42" stopIfTrue="1">
      <formula>$G$90=0</formula>
    </cfRule>
    <cfRule type="cellIs" dxfId="28" priority="43" operator="lessThan">
      <formula>$E$90</formula>
    </cfRule>
    <cfRule type="cellIs" dxfId="27" priority="44" operator="greaterThan">
      <formula>$E$90</formula>
    </cfRule>
  </conditionalFormatting>
  <conditionalFormatting sqref="G91">
    <cfRule type="expression" priority="39" stopIfTrue="1">
      <formula>$G$91=0</formula>
    </cfRule>
    <cfRule type="cellIs" dxfId="26" priority="40" operator="lessThan">
      <formula>$E$91</formula>
    </cfRule>
    <cfRule type="cellIs" dxfId="25" priority="41" operator="greaterThan">
      <formula>$E$91</formula>
    </cfRule>
  </conditionalFormatting>
  <conditionalFormatting sqref="G92">
    <cfRule type="expression" priority="36" stopIfTrue="1">
      <formula>$G$92=0</formula>
    </cfRule>
    <cfRule type="cellIs" dxfId="24" priority="37" operator="lessThan">
      <formula>$E$92</formula>
    </cfRule>
    <cfRule type="cellIs" dxfId="23" priority="38" operator="greaterThan">
      <formula>$E$92</formula>
    </cfRule>
  </conditionalFormatting>
  <conditionalFormatting sqref="G93">
    <cfRule type="expression" priority="33" stopIfTrue="1">
      <formula>$G$93=0</formula>
    </cfRule>
    <cfRule type="cellIs" dxfId="22" priority="34" operator="lessThan">
      <formula>$E$93</formula>
    </cfRule>
    <cfRule type="cellIs" dxfId="21" priority="35" operator="greaterThan">
      <formula>$E$93</formula>
    </cfRule>
  </conditionalFormatting>
  <conditionalFormatting sqref="G94">
    <cfRule type="expression" priority="30" stopIfTrue="1">
      <formula>$G$94=0</formula>
    </cfRule>
    <cfRule type="cellIs" dxfId="20" priority="31" operator="lessThan">
      <formula>$E$94</formula>
    </cfRule>
    <cfRule type="cellIs" dxfId="19" priority="32" operator="greaterThan">
      <formula>$E$94</formula>
    </cfRule>
  </conditionalFormatting>
  <conditionalFormatting sqref="G95">
    <cfRule type="expression" priority="27" stopIfTrue="1">
      <formula>$G$95=0</formula>
    </cfRule>
    <cfRule type="cellIs" dxfId="18" priority="28" operator="lessThan">
      <formula>$E$95</formula>
    </cfRule>
    <cfRule type="cellIs" dxfId="17" priority="29" operator="greaterThan">
      <formula>$E$95</formula>
    </cfRule>
  </conditionalFormatting>
  <conditionalFormatting sqref="G96">
    <cfRule type="expression" priority="24" stopIfTrue="1">
      <formula>$G$96=0</formula>
    </cfRule>
    <cfRule type="cellIs" dxfId="16" priority="25" operator="lessThan">
      <formula>$E$96</formula>
    </cfRule>
    <cfRule type="cellIs" dxfId="15" priority="26" operator="greaterThan">
      <formula>$E$96</formula>
    </cfRule>
  </conditionalFormatting>
  <conditionalFormatting sqref="G97">
    <cfRule type="expression" priority="21" stopIfTrue="1">
      <formula>$G$97=0</formula>
    </cfRule>
    <cfRule type="cellIs" dxfId="14" priority="22" operator="lessThan">
      <formula>$E$97</formula>
    </cfRule>
    <cfRule type="cellIs" dxfId="13" priority="23" operator="greaterThan">
      <formula>$E$97</formula>
    </cfRule>
  </conditionalFormatting>
  <conditionalFormatting sqref="G98">
    <cfRule type="expression" priority="18" stopIfTrue="1">
      <formula>$G$98=0</formula>
    </cfRule>
    <cfRule type="cellIs" dxfId="12" priority="19" operator="lessThan">
      <formula>$E$98</formula>
    </cfRule>
    <cfRule type="cellIs" dxfId="11" priority="20" operator="greaterThan">
      <formula>$E$98</formula>
    </cfRule>
  </conditionalFormatting>
  <conditionalFormatting sqref="G99">
    <cfRule type="expression" priority="15" stopIfTrue="1">
      <formula>$G$99=0</formula>
    </cfRule>
    <cfRule type="cellIs" dxfId="10" priority="16" operator="lessThan">
      <formula>$E$99</formula>
    </cfRule>
    <cfRule type="cellIs" dxfId="9" priority="17" operator="greaterThan">
      <formula>$E$99</formula>
    </cfRule>
  </conditionalFormatting>
  <conditionalFormatting sqref="G100">
    <cfRule type="expression" priority="12" stopIfTrue="1">
      <formula>$G$100=0</formula>
    </cfRule>
    <cfRule type="cellIs" dxfId="8" priority="13" operator="lessThan">
      <formula>$E$100</formula>
    </cfRule>
    <cfRule type="cellIs" dxfId="7" priority="14" operator="greaterThan">
      <formula>$E$100</formula>
    </cfRule>
  </conditionalFormatting>
  <conditionalFormatting sqref="G101">
    <cfRule type="expression" priority="9" stopIfTrue="1">
      <formula>$G$101=0</formula>
    </cfRule>
    <cfRule type="cellIs" dxfId="6" priority="10" operator="lessThan">
      <formula>$E$101</formula>
    </cfRule>
    <cfRule type="cellIs" dxfId="5" priority="11" operator="greaterThan">
      <formula>$E$101</formula>
    </cfRule>
  </conditionalFormatting>
  <conditionalFormatting sqref="G102">
    <cfRule type="expression" priority="6" stopIfTrue="1">
      <formula>$G$102=0</formula>
    </cfRule>
    <cfRule type="cellIs" dxfId="4" priority="7" operator="lessThan">
      <formula>$E$102</formula>
    </cfRule>
    <cfRule type="cellIs" dxfId="3" priority="8" operator="greaterThan">
      <formula>$E$102</formula>
    </cfRule>
  </conditionalFormatting>
  <conditionalFormatting sqref="G103">
    <cfRule type="expression" priority="3" stopIfTrue="1">
      <formula>$G$103=0</formula>
    </cfRule>
    <cfRule type="cellIs" dxfId="2" priority="4" operator="lessThan">
      <formula>$E$103</formula>
    </cfRule>
    <cfRule type="cellIs" dxfId="1" priority="5" operator="greaterThan">
      <formula>$E$103</formula>
    </cfRule>
  </conditionalFormatting>
  <conditionalFormatting sqref="D3">
    <cfRule type="cellIs" dxfId="0" priority="1" operator="lessThan">
      <formula>0</formula>
    </cfRule>
  </conditionalFormatting>
  <dataValidations count="2">
    <dataValidation type="decimal" operator="lessThan" allowBlank="1" showInputMessage="1" showErrorMessage="1" sqref="E8:E103" xr:uid="{95AD3AA3-74FB-4F34-92DD-90E50F3BA5F2}">
      <formula1>1070.35</formula1>
    </dataValidation>
    <dataValidation type="decimal" allowBlank="1" showInputMessage="1" showErrorMessage="1" sqref="B5:C5" xr:uid="{8FF35A3E-4F51-42F7-BC87-E29D568DBA87}">
      <formula1>0</formula1>
      <formula2>B4</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AAH Ostomy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minau@aahomecare1.onmicrosoft.com</dc:creator>
  <cp:lastModifiedBy>minau@aahomecare1.onmicrosoft.com</cp:lastModifiedBy>
  <dcterms:created xsi:type="dcterms:W3CDTF">2026-06-08T16:52:22Z</dcterms:created>
  <dcterms:modified xsi:type="dcterms:W3CDTF">2026-07-07T20:00:40Z</dcterms:modified>
</cp:coreProperties>
</file>