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minau\My ShareSync\DATA\Advocacy - FEDERAL\REGULATORY Folder\2026 Regulatory Affairs\Mina 2026\CB Calculators\"/>
    </mc:Choice>
  </mc:AlternateContent>
  <xr:revisionPtr revIDLastSave="0" documentId="13_ncr:1_{D6748A49-F76F-4127-9CE4-4D32F5F63C63}" xr6:coauthVersionLast="47" xr6:coauthVersionMax="47" xr10:uidLastSave="{00000000-0000-0000-0000-000000000000}"/>
  <bookViews>
    <workbookView xWindow="8085" yWindow="1140" windowWidth="17970" windowHeight="14235" xr2:uid="{0E16B1FE-0DE5-4752-B798-BE6767AC1B5D}"/>
  </bookViews>
  <sheets>
    <sheet name="Instructions" sheetId="11" r:id="rId1"/>
    <sheet name="AAH Upper Extremity Braces Calc" sheetId="1" r:id="rId2"/>
  </sheets>
  <definedNames>
    <definedName name="_xlnm._FilterDatabase" localSheetId="1" hidden="1">'AAH Upper Extremity Braces Calc'!$A$7:$M$7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8" i="1" l="1"/>
  <c r="F8" i="1" s="1"/>
  <c r="I8" i="1" l="1"/>
  <c r="E10" i="1"/>
  <c r="E13" i="1"/>
  <c r="E17" i="1"/>
  <c r="E9" i="1"/>
  <c r="L9" i="1" s="1"/>
  <c r="M10" i="1"/>
  <c r="E19" i="1"/>
  <c r="J19" i="1" s="1"/>
  <c r="E16" i="1"/>
  <c r="F16" i="1" s="1"/>
  <c r="E15" i="1"/>
  <c r="M15" i="1" s="1"/>
  <c r="E23" i="1"/>
  <c r="F23" i="1" s="1"/>
  <c r="E24" i="1"/>
  <c r="E14" i="1"/>
  <c r="M14" i="1" s="1"/>
  <c r="E20" i="1"/>
  <c r="M20" i="1" s="1"/>
  <c r="E12" i="1"/>
  <c r="L12" i="1" s="1"/>
  <c r="E11" i="1"/>
  <c r="F11" i="1" s="1"/>
  <c r="E21" i="1"/>
  <c r="M21" i="1" s="1"/>
  <c r="E18" i="1"/>
  <c r="F18" i="1" s="1"/>
  <c r="M8" i="1"/>
  <c r="L8" i="1"/>
  <c r="K8" i="1"/>
  <c r="J8" i="1"/>
  <c r="E22" i="1"/>
  <c r="J13" i="1" l="1"/>
  <c r="F13" i="1"/>
  <c r="I22" i="1"/>
  <c r="F22" i="1"/>
  <c r="M12" i="1"/>
  <c r="I9" i="1"/>
  <c r="K9" i="1"/>
  <c r="L23" i="1"/>
  <c r="F12" i="1"/>
  <c r="I16" i="1"/>
  <c r="J15" i="1"/>
  <c r="K10" i="1"/>
  <c r="L10" i="1"/>
  <c r="L15" i="1"/>
  <c r="K23" i="1"/>
  <c r="F20" i="1"/>
  <c r="I23" i="1"/>
  <c r="M19" i="1"/>
  <c r="L22" i="1"/>
  <c r="K18" i="1"/>
  <c r="L11" i="1"/>
  <c r="K12" i="1"/>
  <c r="I20" i="1"/>
  <c r="I14" i="1"/>
  <c r="J16" i="1"/>
  <c r="I19" i="1"/>
  <c r="L18" i="1"/>
  <c r="I11" i="1"/>
  <c r="F14" i="1"/>
  <c r="I18" i="1"/>
  <c r="M16" i="1"/>
  <c r="L21" i="1"/>
  <c r="M24" i="1"/>
  <c r="J24" i="1"/>
  <c r="I24" i="1"/>
  <c r="I21" i="1"/>
  <c r="F24" i="1"/>
  <c r="M17" i="1"/>
  <c r="I17" i="1"/>
  <c r="K17" i="1"/>
  <c r="L17" i="1"/>
  <c r="F17" i="1"/>
  <c r="J22" i="1"/>
  <c r="K22" i="1"/>
  <c r="K21" i="1"/>
  <c r="K24" i="1"/>
  <c r="K13" i="1"/>
  <c r="M13" i="1"/>
  <c r="L13" i="1"/>
  <c r="J17" i="1"/>
  <c r="M22" i="1"/>
  <c r="M18" i="1"/>
  <c r="J18" i="1"/>
  <c r="J21" i="1"/>
  <c r="F21" i="1"/>
  <c r="J11" i="1"/>
  <c r="K11" i="1"/>
  <c r="M11" i="1"/>
  <c r="K14" i="1"/>
  <c r="L14" i="1"/>
  <c r="J14" i="1"/>
  <c r="L24" i="1"/>
  <c r="M9" i="1"/>
  <c r="F9" i="1"/>
  <c r="J9" i="1"/>
  <c r="F15" i="1"/>
  <c r="K15" i="1"/>
  <c r="I15" i="1"/>
  <c r="I13" i="1"/>
  <c r="I12" i="1"/>
  <c r="J12" i="1"/>
  <c r="K20" i="1"/>
  <c r="L20" i="1"/>
  <c r="J20" i="1"/>
  <c r="M23" i="1"/>
  <c r="J23" i="1"/>
  <c r="L19" i="1"/>
  <c r="K19" i="1"/>
  <c r="F19" i="1"/>
  <c r="I10" i="1"/>
  <c r="F10" i="1"/>
  <c r="J10" i="1"/>
  <c r="L16" i="1"/>
  <c r="K16" i="1"/>
</calcChain>
</file>

<file path=xl/sharedStrings.xml><?xml version="1.0" encoding="utf-8"?>
<sst xmlns="http://schemas.openxmlformats.org/spreadsheetml/2006/main" count="59" uniqueCount="57">
  <si>
    <t>Lead Item HCPCS:</t>
  </si>
  <si>
    <t>Description:</t>
  </si>
  <si>
    <t>Lead Item Not to Exceed Bid Ceiling:</t>
  </si>
  <si>
    <t>Enter Your Bid:</t>
  </si>
  <si>
    <t>HCPCS Code</t>
  </si>
  <si>
    <t>Description</t>
  </si>
  <si>
    <t>Ratio</t>
  </si>
  <si>
    <t>L3916</t>
  </si>
  <si>
    <r>
      <rPr>
        <sz val="11"/>
        <rFont val="Calibri"/>
        <family val="2"/>
      </rPr>
      <t>L3650</t>
    </r>
  </si>
  <si>
    <r>
      <rPr>
        <sz val="11"/>
        <rFont val="Calibri"/>
        <family val="2"/>
      </rPr>
      <t>L3660</t>
    </r>
  </si>
  <si>
    <r>
      <rPr>
        <sz val="11"/>
        <rFont val="Calibri"/>
        <family val="2"/>
      </rPr>
      <t>L3670</t>
    </r>
  </si>
  <si>
    <r>
      <rPr>
        <sz val="11"/>
        <rFont val="Calibri"/>
        <family val="2"/>
      </rPr>
      <t>L3675</t>
    </r>
  </si>
  <si>
    <r>
      <rPr>
        <sz val="11"/>
        <rFont val="Calibri"/>
        <family val="2"/>
      </rPr>
      <t>L3710</t>
    </r>
  </si>
  <si>
    <r>
      <rPr>
        <sz val="11"/>
        <rFont val="Calibri"/>
        <family val="2"/>
      </rPr>
      <t>L3761</t>
    </r>
  </si>
  <si>
    <r>
      <rPr>
        <sz val="11"/>
        <rFont val="Calibri"/>
        <family val="2"/>
      </rPr>
      <t>L3762</t>
    </r>
  </si>
  <si>
    <r>
      <rPr>
        <sz val="11"/>
        <rFont val="Calibri"/>
        <family val="2"/>
      </rPr>
      <t>L3809</t>
    </r>
  </si>
  <si>
    <r>
      <rPr>
        <sz val="11"/>
        <rFont val="Calibri"/>
        <family val="2"/>
      </rPr>
      <t>L3908</t>
    </r>
  </si>
  <si>
    <r>
      <rPr>
        <sz val="11"/>
        <rFont val="Calibri"/>
        <family val="2"/>
      </rPr>
      <t>L3912</t>
    </r>
  </si>
  <si>
    <r>
      <rPr>
        <sz val="11"/>
        <rFont val="Calibri"/>
        <family val="2"/>
      </rPr>
      <t>L3918</t>
    </r>
  </si>
  <si>
    <r>
      <rPr>
        <sz val="11"/>
        <rFont val="Calibri"/>
        <family val="2"/>
      </rPr>
      <t>L3924</t>
    </r>
  </si>
  <si>
    <r>
      <rPr>
        <sz val="11"/>
        <rFont val="Calibri"/>
        <family val="2"/>
      </rPr>
      <t>L3925</t>
    </r>
  </si>
  <si>
    <r>
      <rPr>
        <sz val="11"/>
        <rFont val="Calibri"/>
        <family val="2"/>
      </rPr>
      <t>L3927</t>
    </r>
  </si>
  <si>
    <r>
      <rPr>
        <sz val="11"/>
        <rFont val="Calibri"/>
        <family val="2"/>
      </rPr>
      <t>L3930</t>
    </r>
  </si>
  <si>
    <r>
      <rPr>
        <sz val="11"/>
        <rFont val="Calibri"/>
        <family val="2"/>
      </rPr>
      <t>L3995KG</t>
    </r>
  </si>
  <si>
    <r>
      <rPr>
        <sz val="11"/>
        <rFont val="Calibri"/>
        <family val="2"/>
      </rPr>
      <t>Shoulder orthosis, figure of eight design abduction restrainer, prefabricated, off-the-shelf</t>
    </r>
  </si>
  <si>
    <r>
      <rPr>
        <sz val="11"/>
        <rFont val="Calibri"/>
        <family val="2"/>
      </rPr>
      <t>Shoulder orthosis, figure of eight design abduction restrainer, canvas and webbing, prefabricated, off-the-shelf</t>
    </r>
  </si>
  <si>
    <r>
      <rPr>
        <sz val="11"/>
        <rFont val="Calibri"/>
        <family val="2"/>
      </rPr>
      <t>Shoulder orthosis, acromio/clavicular (canvas and webbing type), prefabricated, off-the-shelf</t>
    </r>
  </si>
  <si>
    <r>
      <rPr>
        <sz val="11"/>
        <rFont val="Calibri"/>
        <family val="2"/>
      </rPr>
      <t>Shoulder orthosis, vest type abduction restrainer, canvas webbing type or equal, prefabricated, off-the-shelf</t>
    </r>
  </si>
  <si>
    <r>
      <rPr>
        <sz val="11"/>
        <rFont val="Calibri"/>
        <family val="2"/>
      </rPr>
      <t>Elbow orthosis, elastic with metal joints, prefabricated, off-the-shelf</t>
    </r>
  </si>
  <si>
    <r>
      <rPr>
        <sz val="11"/>
        <rFont val="Calibri"/>
        <family val="2"/>
      </rPr>
      <t>Elbow orthosis (eo), with adjustable position locking joint(s), prefabricated, off-the-shelf</t>
    </r>
  </si>
  <si>
    <r>
      <rPr>
        <sz val="11"/>
        <rFont val="Calibri"/>
        <family val="2"/>
      </rPr>
      <t>Elbow orthosis, rigid, without joints, includes soft interface material, prefabricated, off-the-shelf</t>
    </r>
  </si>
  <si>
    <r>
      <rPr>
        <sz val="11"/>
        <rFont val="Calibri"/>
        <family val="2"/>
      </rPr>
      <t>Wrist hand finger orthosis, without joint(s), prefabricated, off-the-shelf, any type</t>
    </r>
  </si>
  <si>
    <r>
      <rPr>
        <sz val="11"/>
        <rFont val="Calibri"/>
        <family val="2"/>
      </rPr>
      <t>Wrist hand orthosis, wrist extension control cock-up, non molded, prefabricated, off-the-shelf</t>
    </r>
  </si>
  <si>
    <r>
      <rPr>
        <sz val="11"/>
        <rFont val="Calibri"/>
        <family val="2"/>
      </rPr>
      <t>Hand finger orthosis (hfo), flexion glove with elastic finger control, prefabricated, off-the-shelf</t>
    </r>
  </si>
  <si>
    <r>
      <rPr>
        <sz val="11"/>
        <rFont val="Calibri"/>
        <family val="2"/>
      </rPr>
      <t>Hand orthosis, metacarpal fracture orthosis, prefabricated, off-the-shelf</t>
    </r>
  </si>
  <si>
    <r>
      <rPr>
        <sz val="11"/>
        <rFont val="Calibri"/>
        <family val="2"/>
      </rPr>
      <t>Hand finger orthosis, without joints, may include soft interface, straps, prefabricated, off-the-shelf</t>
    </r>
  </si>
  <si>
    <r>
      <rPr>
        <sz val="11"/>
        <rFont val="Calibri"/>
        <family val="2"/>
      </rPr>
      <t>Finger orthosis, proximal interphalangeal (pip)/distal interphalangeal (dip), non torsion joint/spring,</t>
    </r>
  </si>
  <si>
    <r>
      <rPr>
        <sz val="11"/>
        <rFont val="Calibri"/>
        <family val="2"/>
      </rPr>
      <t xml:space="preserve">Finger orthosis, proximal interphalangeal (pip)/distal interphalangeal (dip), without joint/spring,
</t>
    </r>
    <r>
      <rPr>
        <sz val="11"/>
        <rFont val="Calibri"/>
        <family val="2"/>
      </rPr>
      <t>extension/flexion (e.g., static or ring type), may include soft interface material, prefabricated, off-the-shelf</t>
    </r>
  </si>
  <si>
    <r>
      <rPr>
        <sz val="11"/>
        <rFont val="Calibri"/>
        <family val="2"/>
      </rPr>
      <t>Hand finger orthosis, includes one or more nontorsion joint(s), turnbuckles, elastic bands/springs, may include</t>
    </r>
  </si>
  <si>
    <r>
      <rPr>
        <sz val="11"/>
        <rFont val="Calibri"/>
        <family val="2"/>
      </rPr>
      <t>Addition to upper extremity orthosis, sock, fracture or equal, each</t>
    </r>
  </si>
  <si>
    <t>Wrist hand orthosis (WHO), includes one or more nontorsion joint(s), elastic bands, turnbuckles, may include soft interface, straps, prefabricated, off-the-shelf</t>
  </si>
  <si>
    <t>Avg 2026 Fee Schedule</t>
  </si>
  <si>
    <t>Single Payment Amount Based on Lead Item Bid Price</t>
  </si>
  <si>
    <t>% Change From Avg 2026 Fee Schedule</t>
  </si>
  <si>
    <t xml:space="preserve"> Enter Your Cost Per Unit: </t>
  </si>
  <si>
    <t>INSTRUCTIONS FOR THE CBP ROUND 2028 BID CALCULATOR TOOL</t>
  </si>
  <si>
    <t xml:space="preserve">*Please enable macros to use this calculator. If you disabled macros when opening this workbook, please close and reopen the workbook to enable macros or go into your security settings. </t>
  </si>
  <si>
    <r>
      <t>1.</t>
    </r>
    <r>
      <rPr>
        <sz val="7"/>
        <color rgb="FF000000"/>
        <rFont val="Times New Roman"/>
        <family val="1"/>
      </rPr>
      <t xml:space="preserve">       </t>
    </r>
    <r>
      <rPr>
        <sz val="11"/>
        <color rgb="FF000000"/>
        <rFont val="Aptos Narrow"/>
        <family val="2"/>
      </rPr>
      <t xml:space="preserve">Enter your bid amount for the lead item in cell B4. </t>
    </r>
  </si>
  <si>
    <r>
      <t>2.</t>
    </r>
    <r>
      <rPr>
        <sz val="7"/>
        <color rgb="FF000000"/>
        <rFont val="Times New Roman"/>
        <family val="1"/>
      </rPr>
      <t xml:space="preserve">       </t>
    </r>
    <r>
      <rPr>
        <sz val="11"/>
        <color rgb="FF000000"/>
        <rFont val="Aptos Narrow"/>
        <family val="2"/>
      </rPr>
      <t xml:space="preserve">Column E (Single Payment Amount Based on Lead Item Bid Price) will display how your bid amount on the lead item impacts the payment rate for each of the non-lead items. </t>
    </r>
  </si>
  <si>
    <r>
      <t>5.</t>
    </r>
    <r>
      <rPr>
        <sz val="7"/>
        <color rgb="FF000000"/>
        <rFont val="Times New Roman"/>
        <family val="1"/>
      </rPr>
      <t xml:space="preserve">       </t>
    </r>
    <r>
      <rPr>
        <sz val="11"/>
        <color rgb="FF000000"/>
        <rFont val="Aptos Narrow"/>
        <family val="2"/>
      </rPr>
      <t xml:space="preserve">Columns I-M shows the potential impact on rates for other payers based on an anticipated Medicare rates. </t>
    </r>
  </si>
  <si>
    <t>Disclaimer:  This bid calculator compiles publicly available information from government sources on the Medicare competitive bidding program (CBP) for durable medical equipment, prosthetics, orthotics and supplies (DMEPOS).  The information comes from CMS’ web site (www.cms.gov) and the CBIC web site (www.dmecompetitivebid.com).  This bid calculator is an educational tool and is not intended to provide legal or bidding advice. Bidders are responsible for their bids and should consult their own counsel for legal advice.</t>
  </si>
  <si>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</si>
  <si>
    <t>How Bid Rate Would Affect Pricing for Medicaid &amp; Payers That Base Their Rates on Medicare</t>
  </si>
  <si>
    <r>
      <t>3.</t>
    </r>
    <r>
      <rPr>
        <sz val="7"/>
        <color rgb="FF000000"/>
        <rFont val="Times New Roman"/>
        <family val="1"/>
      </rPr>
      <t xml:space="preserve">       </t>
    </r>
    <r>
      <rPr>
        <sz val="11"/>
        <color rgb="FF000000"/>
        <rFont val="Aptos Narrow"/>
        <family val="2"/>
      </rPr>
      <t xml:space="preserve">Column F will display the % difference between the 2026 average SPA or fee schedule (for those items not previously in CBP) and the bid price calculated based on your lead item bid price. The font will turn red if the bid price for the non-lead item is lower than the average 2026 SPA for previous CB HCPCS or lower than the 2026 fee schedule for HCPCS not previously in the bid program. The font will turn green if the bid price for the non-lead item is higher than the average 2026 SPA for previous CB HCPCS or higher than the 2026 fee schedule for HCPCS not previously in the bid program.   </t>
    </r>
  </si>
  <si>
    <r>
      <t>4.</t>
    </r>
    <r>
      <rPr>
        <sz val="7"/>
        <color rgb="FF000000"/>
        <rFont val="Times New Roman"/>
        <family val="1"/>
      </rPr>
      <t xml:space="preserve">       </t>
    </r>
    <r>
      <rPr>
        <sz val="11"/>
        <color rgb="FF000000"/>
        <rFont val="Aptos Narrow"/>
        <family val="2"/>
      </rPr>
      <t>Users may enter the cost per unit in Column G to compare their costs with the projected rate based on the entered bid. If the cost per unit is higher than what the SPA would be based on the bid amount, the cell will turn red indicating the cost is higher than the bid payment amount. If the cost per unit is less than what the SPA would be based on the bid amount, the cell will turn green indicating the cost is below the bid payment amount.  Suppliers need to consider ALL products that fall within the HCPCS code.  This could be a weighted average of products based on utilization. </t>
    </r>
  </si>
  <si>
    <t>** The yellow-highlighted cells indicate where users can enter information. The orange rows display the top  HCPCS codes in the product category based on the 2025 Medicare allowed amount.</t>
  </si>
  <si>
    <r>
      <rPr>
        <b/>
        <u/>
        <sz val="12"/>
        <color theme="1"/>
        <rFont val="Aptos Narrow"/>
        <family val="2"/>
        <scheme val="minor"/>
      </rPr>
      <t xml:space="preserve">Important: </t>
    </r>
    <r>
      <rPr>
        <sz val="12"/>
        <color theme="1"/>
        <rFont val="Aptos Narrow"/>
        <family val="2"/>
        <scheme val="minor"/>
      </rPr>
      <t xml:space="preserve">This calculator is for informational purposes only. It illustrates the potential impact of the bid amount entered </t>
    </r>
    <r>
      <rPr>
        <b/>
        <sz val="12"/>
        <color theme="1"/>
        <rFont val="Aptos Narrow"/>
        <family val="2"/>
        <scheme val="minor"/>
      </rPr>
      <t xml:space="preserve">but </t>
    </r>
    <r>
      <rPr>
        <b/>
        <u/>
        <sz val="12"/>
        <color theme="1"/>
        <rFont val="Aptos Narrow"/>
        <family val="2"/>
        <scheme val="minor"/>
      </rPr>
      <t>does not</t>
    </r>
    <r>
      <rPr>
        <b/>
        <sz val="12"/>
        <color theme="1"/>
        <rFont val="Aptos Narrow"/>
        <family val="2"/>
        <scheme val="minor"/>
      </rPr>
      <t xml:space="preserve"> predict the final Single Payment Amount (SPA).</t>
    </r>
    <r>
      <rPr>
        <sz val="12"/>
        <color theme="1"/>
        <rFont val="Aptos Narrow"/>
        <family val="2"/>
        <scheme val="minor"/>
      </rPr>
      <t xml:space="preserve"> </t>
    </r>
    <r>
      <rPr>
        <b/>
        <sz val="12"/>
        <color theme="1"/>
        <rFont val="Aptos Narrow"/>
        <family val="2"/>
        <scheme val="minor"/>
      </rPr>
      <t>The actual SPA will be determined by CMS based on the 75th percentile of winning bids.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</si>
</sst>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0.0%"/>
    <numFmt numFmtId="165" formatCode="&quot;$&quot;#,##0.00"/>
    <numFmt numFmtId="167" formatCode="&quot;$&quot;#,##0"/>
  </numFmts>
  <fonts count="22" x14ac:knownFonts="1">
    <font>
      <sz val="11"/>
      <color theme="1"/>
      <name val="Aptos Narrow"/>
      <family val="2"/>
      <scheme val="minor"/>
    </font>
    <font>
      <sz val="11"/>
      <color theme="1"/>
      <name val="Aptos Narrow"/>
      <family val="2"/>
      <scheme val="minor"/>
    </font>
    <font>
      <b/>
      <sz val="11"/>
      <color theme="3"/>
      <name val="Aptos Narrow"/>
      <family val="2"/>
      <scheme val="minor"/>
    </font>
    <font>
      <sz val="11"/>
      <color theme="0"/>
      <name val="Aptos Narrow"/>
      <family val="2"/>
      <scheme val="minor"/>
    </font>
    <font>
      <sz val="12"/>
      <color theme="1"/>
      <name val="Aptos Narrow"/>
      <family val="2"/>
      <scheme val="minor"/>
    </font>
    <font>
      <b/>
      <sz val="12"/>
      <color theme="1"/>
      <name val="Aptos Narrow"/>
      <family val="2"/>
      <scheme val="minor"/>
    </font>
    <font>
      <sz val="11"/>
      <name val="Aptos Narrow"/>
      <family val="2"/>
      <scheme val="minor"/>
    </font>
    <font>
      <sz val="12"/>
      <name val="Aptos Narrow"/>
      <family val="2"/>
      <scheme val="minor"/>
    </font>
    <font>
      <b/>
      <sz val="11"/>
      <color rgb="FFFF0000"/>
      <name val="Aptos Narrow"/>
      <family val="2"/>
      <scheme val="minor"/>
    </font>
    <font>
      <b/>
      <sz val="12"/>
      <color theme="0"/>
      <name val="Aptos Narrow"/>
      <family val="2"/>
      <scheme val="minor"/>
    </font>
    <font>
      <sz val="12"/>
      <color theme="0"/>
      <name val="Aptos Narrow"/>
      <family val="2"/>
      <scheme val="minor"/>
    </font>
    <font>
      <b/>
      <sz val="12"/>
      <name val="Aptos Narrow"/>
      <family val="2"/>
      <scheme val="minor"/>
    </font>
    <font>
      <sz val="11"/>
      <name val="Calibri"/>
      <family val="2"/>
    </font>
    <font>
      <b/>
      <u/>
      <sz val="12"/>
      <color theme="1"/>
      <name val="Aptos Narrow"/>
      <family val="2"/>
      <scheme val="minor"/>
    </font>
    <font>
      <sz val="12"/>
      <color theme="1" tint="4.9989318521683403E-2"/>
      <name val="Aptos Narrow"/>
      <family val="2"/>
      <scheme val="minor"/>
    </font>
    <font>
      <b/>
      <sz val="12"/>
      <color theme="3"/>
      <name val="Aptos Narrow"/>
      <family val="2"/>
      <scheme val="minor"/>
    </font>
    <font>
      <b/>
      <u/>
      <sz val="16"/>
      <color rgb="FFFF0000"/>
      <name val="Aptos Narrow"/>
      <family val="2"/>
      <scheme val="minor"/>
    </font>
    <font>
      <i/>
      <sz val="11"/>
      <color rgb="FF000000"/>
      <name val="Aptos Narrow"/>
      <family val="2"/>
    </font>
    <font>
      <sz val="11"/>
      <color rgb="FF000000"/>
      <name val="Aptos Narrow"/>
      <family val="2"/>
    </font>
    <font>
      <sz val="7"/>
      <color rgb="FF000000"/>
      <name val="Times New Roman"/>
      <family val="1"/>
    </font>
    <font>
      <b/>
      <sz val="11"/>
      <color rgb="FF000000"/>
      <name val="Aptos Narrow"/>
      <family val="2"/>
    </font>
    <font>
      <b/>
      <u/>
      <sz val="16"/>
      <color rgb="FF000000"/>
      <name val="Aptos Narrow"/>
      <family val="2"/>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bgColor indexed="64"/>
      </patternFill>
    </fill>
    <fill>
      <patternFill patternType="solid">
        <fgColor rgb="FFFFFF00"/>
        <bgColor indexed="64"/>
      </patternFill>
    </fill>
    <fill>
      <patternFill patternType="solid">
        <fgColor theme="4" tint="-0.249977111117893"/>
        <bgColor indexed="64"/>
      </patternFill>
    </fill>
    <fill>
      <patternFill patternType="solid">
        <fgColor theme="1"/>
        <bgColor indexed="64"/>
      </patternFill>
    </fill>
    <fill>
      <patternFill patternType="solid">
        <fgColor rgb="FFFFC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60">
    <xf numFmtId="0" fontId="0" fillId="0" borderId="0" xfId="0"/>
    <xf numFmtId="0" fontId="4" fillId="0" borderId="0" xfId="0" applyFont="1" applyAlignment="1">
      <alignment horizontal="center" vertical="center" wrapText="1"/>
    </xf>
    <xf numFmtId="9" fontId="4" fillId="0" borderId="0" xfId="0" applyNumberFormat="1" applyFont="1" applyAlignment="1">
      <alignment horizontal="center" vertical="center"/>
    </xf>
    <xf numFmtId="164" fontId="5" fillId="0" borderId="0" xfId="0" applyNumberFormat="1" applyFont="1" applyAlignment="1">
      <alignment horizontal="center" vertical="center"/>
    </xf>
    <xf numFmtId="44" fontId="5" fillId="0" borderId="0" xfId="1" applyFont="1" applyAlignment="1">
      <alignment horizontal="center" vertical="center"/>
    </xf>
    <xf numFmtId="0" fontId="4" fillId="0" borderId="0" xfId="0" applyFont="1"/>
    <xf numFmtId="0" fontId="6" fillId="2" borderId="1" xfId="0" applyFont="1" applyFill="1" applyBorder="1" applyAlignment="1">
      <alignment horizontal="center" vertical="center" wrapText="1"/>
    </xf>
    <xf numFmtId="44" fontId="0" fillId="3" borderId="1" xfId="1" applyFont="1" applyFill="1" applyBorder="1" applyAlignment="1">
      <alignment horizontal="center" vertical="center" wrapText="1"/>
    </xf>
    <xf numFmtId="44" fontId="4" fillId="3" borderId="0" xfId="1" applyFont="1" applyFill="1" applyBorder="1" applyAlignment="1">
      <alignment horizontal="center" vertical="center" wrapText="1"/>
    </xf>
    <xf numFmtId="0" fontId="7" fillId="4" borderId="0" xfId="0" applyFont="1" applyFill="1" applyAlignment="1">
      <alignment horizontal="center" vertical="center" wrapText="1"/>
    </xf>
    <xf numFmtId="0" fontId="6" fillId="2" borderId="1" xfId="3"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165" fontId="6" fillId="0" borderId="0" xfId="0" applyNumberFormat="1" applyFont="1" applyAlignment="1">
      <alignment horizontal="center" vertical="center" wrapText="1"/>
    </xf>
    <xf numFmtId="0" fontId="4" fillId="0" borderId="0" xfId="3"/>
    <xf numFmtId="165" fontId="8" fillId="0" borderId="0" xfId="3" applyNumberFormat="1" applyFont="1" applyAlignment="1" applyProtection="1">
      <alignment horizontal="center" vertical="center" wrapText="1"/>
      <protection locked="0"/>
    </xf>
    <xf numFmtId="0" fontId="4" fillId="0" borderId="0" xfId="0" applyFont="1" applyAlignment="1">
      <alignment horizontal="center" vertical="center"/>
    </xf>
    <xf numFmtId="9" fontId="9" fillId="7" borderId="1" xfId="2"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7" fontId="10" fillId="8" borderId="1" xfId="1" applyNumberFormat="1" applyFont="1" applyFill="1" applyBorder="1" applyAlignment="1">
      <alignment horizontal="center" vertical="center"/>
    </xf>
    <xf numFmtId="164" fontId="9" fillId="8" borderId="1" xfId="0" applyNumberFormat="1" applyFont="1" applyFill="1" applyBorder="1" applyAlignment="1">
      <alignment horizontal="center" vertical="center"/>
    </xf>
    <xf numFmtId="0" fontId="7" fillId="0" borderId="0" xfId="0" applyFont="1"/>
    <xf numFmtId="164" fontId="9" fillId="3" borderId="1" xfId="0" applyNumberFormat="1" applyFont="1" applyFill="1" applyBorder="1" applyAlignment="1">
      <alignment horizontal="center" vertical="center"/>
    </xf>
    <xf numFmtId="0" fontId="12" fillId="0" borderId="2" xfId="0" applyFont="1" applyBorder="1" applyAlignment="1">
      <alignment horizontal="left" vertical="top" wrapText="1"/>
    </xf>
    <xf numFmtId="165" fontId="2" fillId="6" borderId="1" xfId="3" applyNumberFormat="1" applyFont="1" applyFill="1" applyBorder="1" applyAlignment="1" applyProtection="1">
      <alignment horizontal="center" vertical="center" wrapText="1"/>
      <protection locked="0"/>
    </xf>
    <xf numFmtId="165" fontId="6" fillId="3" borderId="1" xfId="0" applyNumberFormat="1" applyFont="1" applyFill="1" applyBorder="1" applyAlignment="1">
      <alignment horizontal="center" vertical="center" wrapText="1"/>
    </xf>
    <xf numFmtId="7" fontId="7" fillId="3" borderId="1" xfId="1" applyNumberFormat="1" applyFont="1" applyFill="1" applyBorder="1" applyAlignment="1">
      <alignment horizontal="center" vertical="center"/>
    </xf>
    <xf numFmtId="44" fontId="3" fillId="8" borderId="1" xfId="1" applyFont="1" applyFill="1" applyBorder="1" applyAlignment="1">
      <alignment horizontal="center" vertical="center" wrapText="1"/>
    </xf>
    <xf numFmtId="0" fontId="0" fillId="0" borderId="2" xfId="0" applyBorder="1" applyAlignment="1">
      <alignment horizontal="left" vertical="top" wrapText="1"/>
    </xf>
    <xf numFmtId="0" fontId="12" fillId="0" borderId="2" xfId="0" applyFont="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0" applyFont="1" applyFill="1" applyBorder="1" applyAlignment="1">
      <alignment horizontal="left" vertical="top" wrapText="1"/>
    </xf>
    <xf numFmtId="165" fontId="6" fillId="9" borderId="1" xfId="0" applyNumberFormat="1" applyFont="1" applyFill="1" applyBorder="1" applyAlignment="1">
      <alignment horizontal="center" vertical="center" wrapText="1"/>
    </xf>
    <xf numFmtId="7" fontId="7" fillId="9" borderId="1" xfId="1" applyNumberFormat="1" applyFont="1" applyFill="1" applyBorder="1" applyAlignment="1">
      <alignment horizontal="center" vertical="center"/>
    </xf>
    <xf numFmtId="164" fontId="9" fillId="9" borderId="1" xfId="0" applyNumberFormat="1" applyFont="1" applyFill="1" applyBorder="1" applyAlignment="1">
      <alignment horizontal="center" vertical="center"/>
    </xf>
    <xf numFmtId="164" fontId="11" fillId="9" borderId="1" xfId="0" applyNumberFormat="1" applyFont="1" applyFill="1" applyBorder="1" applyAlignment="1">
      <alignment horizontal="center" vertical="center"/>
    </xf>
    <xf numFmtId="0" fontId="0" fillId="0" borderId="1" xfId="0" applyBorder="1" applyAlignment="1">
      <alignment horizontal="left" wrapText="1"/>
    </xf>
    <xf numFmtId="0" fontId="3" fillId="8" borderId="1" xfId="0" applyFont="1" applyFill="1" applyBorder="1" applyAlignment="1">
      <alignment horizontal="left" wrapText="1"/>
    </xf>
    <xf numFmtId="0" fontId="14" fillId="2" borderId="1" xfId="0"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10" fillId="7" borderId="3" xfId="0" applyNumberFormat="1" applyFont="1" applyFill="1" applyBorder="1" applyAlignment="1">
      <alignment horizontal="center" vertical="center" wrapText="1"/>
    </xf>
    <xf numFmtId="44" fontId="10" fillId="7" borderId="1" xfId="1" applyFont="1" applyFill="1" applyBorder="1" applyAlignment="1">
      <alignment horizontal="center" vertical="center" wrapText="1"/>
    </xf>
    <xf numFmtId="164" fontId="4" fillId="3" borderId="0" xfId="1" applyNumberFormat="1" applyFont="1" applyFill="1" applyBorder="1" applyAlignment="1">
      <alignment horizontal="center" vertical="center" wrapText="1"/>
    </xf>
    <xf numFmtId="164" fontId="4" fillId="0" borderId="0" xfId="0" applyNumberFormat="1" applyFont="1" applyAlignment="1">
      <alignment horizontal="center" vertical="center"/>
    </xf>
    <xf numFmtId="164" fontId="3" fillId="8" borderId="1" xfId="2" applyNumberFormat="1" applyFont="1" applyFill="1" applyBorder="1" applyAlignment="1">
      <alignment horizontal="center" vertical="center" wrapText="1"/>
    </xf>
    <xf numFmtId="164" fontId="0" fillId="9" borderId="1" xfId="2" applyNumberFormat="1" applyFont="1" applyFill="1" applyBorder="1" applyAlignment="1">
      <alignment horizontal="center" vertical="center" wrapText="1"/>
    </xf>
    <xf numFmtId="164" fontId="6" fillId="9" borderId="1" xfId="2" applyNumberFormat="1" applyFont="1" applyFill="1" applyBorder="1" applyAlignment="1">
      <alignment horizontal="center" vertical="center" wrapText="1"/>
    </xf>
    <xf numFmtId="164" fontId="0" fillId="3" borderId="1" xfId="2"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7" fontId="7" fillId="0" borderId="1" xfId="0" applyNumberFormat="1" applyFont="1" applyBorder="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left" vertical="center" wrapText="1" indent="5"/>
    </xf>
    <xf numFmtId="0" fontId="20" fillId="0" borderId="0" xfId="0" applyFont="1" applyAlignment="1">
      <alignment vertical="center" wrapText="1"/>
    </xf>
    <xf numFmtId="0" fontId="0" fillId="0" borderId="0" xfId="0" applyAlignment="1">
      <alignment wrapText="1"/>
    </xf>
    <xf numFmtId="44" fontId="15" fillId="6" borderId="1" xfId="1" applyFont="1" applyFill="1" applyBorder="1" applyAlignment="1" applyProtection="1">
      <alignment horizontal="center" vertical="center"/>
      <protection locked="0"/>
    </xf>
    <xf numFmtId="0" fontId="16" fillId="4" borderId="0" xfId="0" applyFont="1" applyFill="1" applyAlignment="1">
      <alignment vertical="center" wrapText="1"/>
    </xf>
    <xf numFmtId="167" fontId="4"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21" fillId="0" borderId="0" xfId="0" applyFont="1" applyAlignment="1">
      <alignment horizontal="center" vertical="center" wrapText="1"/>
    </xf>
    <xf numFmtId="167" fontId="4" fillId="0" borderId="0" xfId="0" applyNumberFormat="1" applyFont="1" applyAlignment="1">
      <alignment vertical="center" wrapText="1"/>
    </xf>
  </cellXfs>
  <cellStyles count="4">
    <cellStyle name="Currency" xfId="1" builtinId="4"/>
    <cellStyle name="Normal" xfId="0" builtinId="0"/>
    <cellStyle name="Normal 2" xfId="3" xr:uid="{C9BE4216-14D3-4065-9B27-2671C7B399D5}"/>
    <cellStyle name="Percent" xfId="2" builtinId="5"/>
  </cellStyles>
  <dxfs count="47">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border>
        <left style="thin">
          <color rgb="FF9C0006"/>
        </left>
        <right style="thin">
          <color rgb="FF9C0006"/>
        </right>
        <top style="thin">
          <color rgb="FF9C0006"/>
        </top>
        <bottom style="thin">
          <color rgb="FF9C0006"/>
        </bottom>
      </border>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1954695</xdr:colOff>
      <xdr:row>0</xdr:row>
      <xdr:rowOff>165653</xdr:rowOff>
    </xdr:from>
    <xdr:to>
      <xdr:col>0</xdr:col>
      <xdr:colOff>5596606</xdr:colOff>
      <xdr:row>0</xdr:row>
      <xdr:rowOff>734846</xdr:rowOff>
    </xdr:to>
    <xdr:pic>
      <xdr:nvPicPr>
        <xdr:cNvPr id="2" name="Picture 1">
          <a:extLst>
            <a:ext uri="{FF2B5EF4-FFF2-40B4-BE49-F238E27FC236}">
              <a16:creationId xmlns:a16="http://schemas.microsoft.com/office/drawing/2014/main" id="{8AAE8F02-335D-4568-AB3D-0D38172770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4695" y="165653"/>
          <a:ext cx="3641911" cy="569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481853</xdr:colOff>
      <xdr:row>0</xdr:row>
      <xdr:rowOff>201707</xdr:rowOff>
    </xdr:from>
    <xdr:to>
      <xdr:col>1</xdr:col>
      <xdr:colOff>2588558</xdr:colOff>
      <xdr:row>0</xdr:row>
      <xdr:rowOff>770900</xdr:rowOff>
    </xdr:to>
    <xdr:pic>
      <xdr:nvPicPr>
        <xdr:cNvPr id="2" name="Picture 1">
          <a:extLst>
            <a:ext uri="{FF2B5EF4-FFF2-40B4-BE49-F238E27FC236}">
              <a16:creationId xmlns:a16="http://schemas.microsoft.com/office/drawing/2014/main" id="{7ACC95E0-4002-423C-BB4A-AFCBF8E68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853" y="201707"/>
          <a:ext cx="3641911" cy="5691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DCF00-508D-47CA-B09E-B58CC0D6A2B4}">
  <dimension ref="A1:D18"/>
  <sheetViews>
    <sheetView tabSelected="1" zoomScale="115" zoomScaleNormal="115" workbookViewId="0">
      <selection activeCell="A5" sqref="A5"/>
    </sheetView>
  </sheetViews>
  <sheetFormatPr defaultColWidth="8.85546875" defaultRowHeight="15" x14ac:dyDescent="0.25"/>
  <cols>
    <col min="1" max="1" width="106.140625" style="53" customWidth="1"/>
  </cols>
  <sheetData>
    <row r="1" spans="1:4" ht="69" customHeight="1" x14ac:dyDescent="0.25"/>
    <row r="2" spans="1:4" ht="37.5" customHeight="1" x14ac:dyDescent="0.25">
      <c r="A2" s="58" t="s">
        <v>45</v>
      </c>
    </row>
    <row r="3" spans="1:4" ht="30" x14ac:dyDescent="0.25">
      <c r="A3" s="50" t="s">
        <v>46</v>
      </c>
    </row>
    <row r="4" spans="1:4" ht="24" customHeight="1" x14ac:dyDescent="0.25">
      <c r="A4" s="51" t="s">
        <v>47</v>
      </c>
    </row>
    <row r="5" spans="1:4" ht="42" customHeight="1" x14ac:dyDescent="0.25">
      <c r="A5" s="51" t="s">
        <v>48</v>
      </c>
    </row>
    <row r="6" spans="1:4" ht="104.25" customHeight="1" x14ac:dyDescent="0.25">
      <c r="A6" s="51" t="s">
        <v>53</v>
      </c>
    </row>
    <row r="7" spans="1:4" ht="88.5" customHeight="1" x14ac:dyDescent="0.25">
      <c r="A7" s="51" t="s">
        <v>54</v>
      </c>
    </row>
    <row r="8" spans="1:4" ht="40.5" customHeight="1" x14ac:dyDescent="0.25">
      <c r="A8" s="51" t="s">
        <v>49</v>
      </c>
    </row>
    <row r="9" spans="1:4" ht="51.75" customHeight="1" x14ac:dyDescent="0.25">
      <c r="A9" s="1" t="s">
        <v>55</v>
      </c>
    </row>
    <row r="10" spans="1:4" ht="73.5" customHeight="1" x14ac:dyDescent="0.25">
      <c r="A10" s="59" t="s">
        <v>56</v>
      </c>
    </row>
    <row r="11" spans="1:4" ht="102.75" customHeight="1" x14ac:dyDescent="0.25">
      <c r="A11" s="52" t="s">
        <v>50</v>
      </c>
    </row>
    <row r="16" spans="1:4" ht="15" customHeight="1" x14ac:dyDescent="0.25">
      <c r="B16" s="59"/>
      <c r="C16" s="59"/>
      <c r="D16" s="59"/>
    </row>
    <row r="17" spans="1:4" ht="15" customHeight="1" x14ac:dyDescent="0.25">
      <c r="A17" s="59"/>
      <c r="B17" s="59"/>
      <c r="C17" s="59"/>
      <c r="D17" s="59"/>
    </row>
    <row r="18" spans="1:4" ht="15" customHeight="1" x14ac:dyDescent="0.25">
      <c r="A18" s="59"/>
      <c r="B18" s="59"/>
      <c r="C18" s="59"/>
      <c r="D18" s="59"/>
    </row>
  </sheetData>
  <sheetProtection algorithmName="SHA-512" hashValue="7EqDNwvpY3LYKNS/yT9WtY9ywu+fFbxMO+3IYp1lkvZZoL/c6BS9LnX+qGG//ob0HPutuyAku0fh3tIi40567w==" saltValue="lmPBGALeR4K2JCr5u0izpA==" spinCount="100000" sheet="1" objects="1" scenarios="1"/>
  <conditionalFormatting sqref="A10">
    <cfRule type="cellIs" dxfId="0" priority="1" operator="less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D1B32-B826-4776-94BC-612C54461AC2}">
  <dimension ref="A1:M24"/>
  <sheetViews>
    <sheetView zoomScale="85" zoomScaleNormal="85" workbookViewId="0">
      <selection activeCell="B8" sqref="B8"/>
    </sheetView>
  </sheetViews>
  <sheetFormatPr defaultColWidth="9.140625" defaultRowHeight="15.75" x14ac:dyDescent="0.25"/>
  <cols>
    <col min="1" max="1" width="23" style="15" bestFit="1" customWidth="1"/>
    <col min="2" max="2" width="52.7109375" style="1" bestFit="1" customWidth="1"/>
    <col min="3" max="3" width="19.28515625" style="1" customWidth="1"/>
    <col min="4" max="4" width="19.28515625" style="48" customWidth="1"/>
    <col min="5" max="5" width="19.28515625" style="2" customWidth="1"/>
    <col min="6" max="6" width="19.28515625" style="3" customWidth="1"/>
    <col min="7" max="7" width="19.28515625" style="4" customWidth="1"/>
    <col min="8" max="8" width="9.140625" style="5"/>
    <col min="9" max="13" width="10.140625" style="5" customWidth="1"/>
    <col min="14" max="16384" width="9.140625" style="5"/>
  </cols>
  <sheetData>
    <row r="1" spans="1:13" ht="75.75" customHeight="1" x14ac:dyDescent="0.25"/>
    <row r="2" spans="1:13" x14ac:dyDescent="0.25">
      <c r="A2" s="6" t="s">
        <v>0</v>
      </c>
      <c r="B2" s="7" t="s">
        <v>7</v>
      </c>
      <c r="C2" s="8"/>
      <c r="D2" s="42"/>
      <c r="E2" s="1"/>
    </row>
    <row r="3" spans="1:13" ht="45" x14ac:dyDescent="0.25">
      <c r="A3" s="6" t="s">
        <v>1</v>
      </c>
      <c r="B3" s="35" t="s">
        <v>40</v>
      </c>
      <c r="C3" s="9"/>
      <c r="D3" s="56" t="s">
        <v>51</v>
      </c>
      <c r="E3" s="56"/>
      <c r="F3" s="56"/>
      <c r="G3" s="56"/>
      <c r="H3" s="55"/>
    </row>
    <row r="4" spans="1:13" s="13" customFormat="1" ht="30" x14ac:dyDescent="0.25">
      <c r="A4" s="10" t="s">
        <v>2</v>
      </c>
      <c r="B4" s="11">
        <v>591.58000000000004</v>
      </c>
      <c r="C4" s="12"/>
      <c r="D4" s="56"/>
      <c r="E4" s="56"/>
      <c r="F4" s="56"/>
      <c r="G4" s="56"/>
    </row>
    <row r="5" spans="1:13" s="13" customFormat="1" x14ac:dyDescent="0.25">
      <c r="A5" s="10" t="s">
        <v>3</v>
      </c>
      <c r="B5" s="23">
        <v>500</v>
      </c>
      <c r="C5" s="14"/>
      <c r="D5" s="56"/>
      <c r="E5" s="56"/>
      <c r="F5" s="56"/>
      <c r="G5" s="56"/>
    </row>
    <row r="6" spans="1:13" ht="36.75" customHeight="1" x14ac:dyDescent="0.25">
      <c r="D6" s="43"/>
      <c r="E6" s="4"/>
      <c r="F6" s="4"/>
      <c r="I6" s="57" t="s">
        <v>52</v>
      </c>
      <c r="J6" s="57"/>
      <c r="K6" s="57"/>
      <c r="L6" s="57"/>
      <c r="M6" s="57"/>
    </row>
    <row r="7" spans="1:13" ht="47.25" x14ac:dyDescent="0.25">
      <c r="A7" s="37" t="s">
        <v>4</v>
      </c>
      <c r="B7" s="37" t="s">
        <v>5</v>
      </c>
      <c r="C7" s="37" t="s">
        <v>41</v>
      </c>
      <c r="D7" s="38" t="s">
        <v>6</v>
      </c>
      <c r="E7" s="39" t="s">
        <v>42</v>
      </c>
      <c r="F7" s="40" t="s">
        <v>43</v>
      </c>
      <c r="G7" s="41" t="s">
        <v>44</v>
      </c>
      <c r="I7" s="16">
        <v>0.95</v>
      </c>
      <c r="J7" s="16">
        <v>0.9</v>
      </c>
      <c r="K7" s="16">
        <v>0.85</v>
      </c>
      <c r="L7" s="16">
        <v>0.8</v>
      </c>
      <c r="M7" s="16">
        <v>0.75</v>
      </c>
    </row>
    <row r="8" spans="1:13" s="20" customFormat="1" ht="45" x14ac:dyDescent="0.25">
      <c r="A8" s="26" t="s">
        <v>7</v>
      </c>
      <c r="B8" s="36" t="s">
        <v>40</v>
      </c>
      <c r="C8" s="17">
        <v>591.58452830188662</v>
      </c>
      <c r="D8" s="44">
        <v>1</v>
      </c>
      <c r="E8" s="18">
        <f>B5</f>
        <v>500</v>
      </c>
      <c r="F8" s="19">
        <f t="shared" ref="F8:F24" si="0">(E8-C8)/C8</f>
        <v>-0.15481224393203008</v>
      </c>
      <c r="G8" s="54">
        <v>0</v>
      </c>
      <c r="I8" s="49">
        <f t="shared" ref="I8:I24" si="1">($E8*$I$7)</f>
        <v>475</v>
      </c>
      <c r="J8" s="49">
        <f t="shared" ref="J8:J24" si="2">($E8*$J$7)</f>
        <v>450</v>
      </c>
      <c r="K8" s="49">
        <f t="shared" ref="K8:K24" si="3">($E8*$K$7)</f>
        <v>425</v>
      </c>
      <c r="L8" s="49">
        <f t="shared" ref="L8:L24" si="4">($E8*$L$7)</f>
        <v>400</v>
      </c>
      <c r="M8" s="49">
        <f t="shared" ref="M8:M24" si="5">($E8*$M$7)</f>
        <v>375</v>
      </c>
    </row>
    <row r="9" spans="1:13" ht="30" x14ac:dyDescent="0.25">
      <c r="A9" s="29" t="s">
        <v>13</v>
      </c>
      <c r="B9" s="30" t="s">
        <v>29</v>
      </c>
      <c r="C9" s="31">
        <v>558.59792452830231</v>
      </c>
      <c r="D9" s="45">
        <v>0.94426399999999999</v>
      </c>
      <c r="E9" s="32">
        <f t="shared" ref="E9:E24" si="6">$E$8*D9</f>
        <v>472.13200000000001</v>
      </c>
      <c r="F9" s="33">
        <f t="shared" si="0"/>
        <v>-0.1547909878134919</v>
      </c>
      <c r="G9" s="54">
        <v>0</v>
      </c>
      <c r="I9" s="49">
        <f t="shared" si="1"/>
        <v>448.52539999999999</v>
      </c>
      <c r="J9" s="49">
        <f t="shared" si="2"/>
        <v>424.91880000000003</v>
      </c>
      <c r="K9" s="49">
        <f t="shared" si="3"/>
        <v>401.31220000000002</v>
      </c>
      <c r="L9" s="49">
        <f t="shared" si="4"/>
        <v>377.7056</v>
      </c>
      <c r="M9" s="49">
        <f t="shared" si="5"/>
        <v>354.09899999999999</v>
      </c>
    </row>
    <row r="10" spans="1:13" ht="30" x14ac:dyDescent="0.25">
      <c r="A10" s="29" t="s">
        <v>10</v>
      </c>
      <c r="B10" s="30" t="s">
        <v>26</v>
      </c>
      <c r="C10" s="31">
        <v>146.21339622641506</v>
      </c>
      <c r="D10" s="45">
        <v>0.247168</v>
      </c>
      <c r="E10" s="32">
        <f>$E$8*D10</f>
        <v>123.584</v>
      </c>
      <c r="F10" s="33">
        <f t="shared" si="0"/>
        <v>-0.15476965045920194</v>
      </c>
      <c r="G10" s="54">
        <v>0</v>
      </c>
      <c r="I10" s="49">
        <f t="shared" si="1"/>
        <v>117.40479999999999</v>
      </c>
      <c r="J10" s="49">
        <f t="shared" si="2"/>
        <v>111.2256</v>
      </c>
      <c r="K10" s="49">
        <f t="shared" si="3"/>
        <v>105.04640000000001</v>
      </c>
      <c r="L10" s="49">
        <f t="shared" si="4"/>
        <v>98.867200000000011</v>
      </c>
      <c r="M10" s="49">
        <f t="shared" si="5"/>
        <v>92.688000000000002</v>
      </c>
    </row>
    <row r="11" spans="1:13" ht="30" x14ac:dyDescent="0.25">
      <c r="A11" s="29" t="s">
        <v>15</v>
      </c>
      <c r="B11" s="30" t="s">
        <v>31</v>
      </c>
      <c r="C11" s="31">
        <v>279.30396226415087</v>
      </c>
      <c r="D11" s="45">
        <v>0.472132</v>
      </c>
      <c r="E11" s="32">
        <f t="shared" si="6"/>
        <v>236.066</v>
      </c>
      <c r="F11" s="33">
        <f t="shared" si="0"/>
        <v>-0.15480611844402944</v>
      </c>
      <c r="G11" s="54">
        <v>0</v>
      </c>
      <c r="I11" s="49">
        <f t="shared" si="1"/>
        <v>224.2627</v>
      </c>
      <c r="J11" s="49">
        <f t="shared" si="2"/>
        <v>212.45940000000002</v>
      </c>
      <c r="K11" s="49">
        <f t="shared" si="3"/>
        <v>200.65610000000001</v>
      </c>
      <c r="L11" s="49">
        <f t="shared" si="4"/>
        <v>188.8528</v>
      </c>
      <c r="M11" s="49">
        <f t="shared" si="5"/>
        <v>177.04949999999999</v>
      </c>
    </row>
    <row r="12" spans="1:13" ht="30" x14ac:dyDescent="0.25">
      <c r="A12" s="29" t="s">
        <v>16</v>
      </c>
      <c r="B12" s="30" t="s">
        <v>32</v>
      </c>
      <c r="C12" s="31">
        <v>78.120754716981125</v>
      </c>
      <c r="D12" s="45">
        <v>0.13206999999999999</v>
      </c>
      <c r="E12" s="32">
        <f t="shared" si="6"/>
        <v>66.034999999999997</v>
      </c>
      <c r="F12" s="33">
        <f t="shared" si="0"/>
        <v>-0.15470606704666212</v>
      </c>
      <c r="G12" s="54">
        <v>0</v>
      </c>
      <c r="I12" s="49">
        <f t="shared" si="1"/>
        <v>62.733249999999991</v>
      </c>
      <c r="J12" s="49">
        <f t="shared" si="2"/>
        <v>59.4315</v>
      </c>
      <c r="K12" s="49">
        <f t="shared" si="3"/>
        <v>56.129749999999994</v>
      </c>
      <c r="L12" s="49">
        <f t="shared" si="4"/>
        <v>52.828000000000003</v>
      </c>
      <c r="M12" s="49">
        <f t="shared" si="5"/>
        <v>49.526249999999997</v>
      </c>
    </row>
    <row r="13" spans="1:13" ht="45" x14ac:dyDescent="0.25">
      <c r="A13" s="29" t="s">
        <v>9</v>
      </c>
      <c r="B13" s="30" t="s">
        <v>25</v>
      </c>
      <c r="C13" s="31">
        <v>128.38037735849051</v>
      </c>
      <c r="D13" s="45">
        <v>0.21701999999999999</v>
      </c>
      <c r="E13" s="32">
        <f t="shared" si="6"/>
        <v>108.50999999999999</v>
      </c>
      <c r="F13" s="33">
        <f t="shared" si="0"/>
        <v>-0.15477737149038204</v>
      </c>
      <c r="G13" s="54">
        <v>0</v>
      </c>
      <c r="I13" s="49">
        <f t="shared" si="1"/>
        <v>103.08449999999999</v>
      </c>
      <c r="J13" s="49">
        <f t="shared" si="2"/>
        <v>97.658999999999992</v>
      </c>
      <c r="K13" s="49">
        <f t="shared" si="3"/>
        <v>92.233499999999992</v>
      </c>
      <c r="L13" s="49">
        <f t="shared" si="4"/>
        <v>86.807999999999993</v>
      </c>
      <c r="M13" s="49">
        <f t="shared" si="5"/>
        <v>81.382499999999993</v>
      </c>
    </row>
    <row r="14" spans="1:13" ht="30" x14ac:dyDescent="0.25">
      <c r="A14" s="29" t="s">
        <v>19</v>
      </c>
      <c r="B14" s="30" t="s">
        <v>35</v>
      </c>
      <c r="C14" s="31">
        <v>103.44018867924531</v>
      </c>
      <c r="D14" s="45">
        <v>0.174849</v>
      </c>
      <c r="E14" s="32">
        <f t="shared" si="6"/>
        <v>87.424500000000009</v>
      </c>
      <c r="F14" s="33">
        <f t="shared" si="0"/>
        <v>-0.15483042793848614</v>
      </c>
      <c r="G14" s="54">
        <v>0</v>
      </c>
      <c r="I14" s="49">
        <f t="shared" si="1"/>
        <v>83.053274999999999</v>
      </c>
      <c r="J14" s="49">
        <f t="shared" si="2"/>
        <v>78.682050000000004</v>
      </c>
      <c r="K14" s="49">
        <f t="shared" si="3"/>
        <v>74.310825000000008</v>
      </c>
      <c r="L14" s="49">
        <f t="shared" si="4"/>
        <v>69.939600000000013</v>
      </c>
      <c r="M14" s="49">
        <f t="shared" si="5"/>
        <v>65.568375000000003</v>
      </c>
    </row>
    <row r="15" spans="1:13" ht="30" x14ac:dyDescent="0.25">
      <c r="A15" s="29" t="s">
        <v>14</v>
      </c>
      <c r="B15" s="30" t="s">
        <v>30</v>
      </c>
      <c r="C15" s="31">
        <v>119.66547169811328</v>
      </c>
      <c r="D15" s="45">
        <v>0.20228299999999999</v>
      </c>
      <c r="E15" s="32">
        <f t="shared" si="6"/>
        <v>101.14149999999999</v>
      </c>
      <c r="F15" s="33">
        <f t="shared" si="0"/>
        <v>-0.15479796665862594</v>
      </c>
      <c r="G15" s="54">
        <v>0</v>
      </c>
      <c r="I15" s="49">
        <f t="shared" si="1"/>
        <v>96.084424999999996</v>
      </c>
      <c r="J15" s="49">
        <f t="shared" si="2"/>
        <v>91.027349999999998</v>
      </c>
      <c r="K15" s="49">
        <f t="shared" si="3"/>
        <v>85.970274999999987</v>
      </c>
      <c r="L15" s="49">
        <f t="shared" si="4"/>
        <v>80.913200000000003</v>
      </c>
      <c r="M15" s="49">
        <f t="shared" si="5"/>
        <v>75.856124999999992</v>
      </c>
    </row>
    <row r="16" spans="1:13" ht="30" x14ac:dyDescent="0.25">
      <c r="A16" s="29" t="s">
        <v>23</v>
      </c>
      <c r="B16" s="30" t="s">
        <v>39</v>
      </c>
      <c r="C16" s="31">
        <v>42.867735849056601</v>
      </c>
      <c r="D16" s="45">
        <v>7.2470000000000007E-2</v>
      </c>
      <c r="E16" s="32">
        <f t="shared" si="6"/>
        <v>36.235000000000007</v>
      </c>
      <c r="F16" s="33">
        <f t="shared" si="0"/>
        <v>-0.15472559298236327</v>
      </c>
      <c r="G16" s="54">
        <v>0</v>
      </c>
      <c r="I16" s="49">
        <f t="shared" si="1"/>
        <v>34.423250000000003</v>
      </c>
      <c r="J16" s="49">
        <f t="shared" si="2"/>
        <v>32.611500000000007</v>
      </c>
      <c r="K16" s="49">
        <f t="shared" si="3"/>
        <v>30.799750000000003</v>
      </c>
      <c r="L16" s="49">
        <f t="shared" si="4"/>
        <v>28.988000000000007</v>
      </c>
      <c r="M16" s="49">
        <f t="shared" si="5"/>
        <v>27.176250000000003</v>
      </c>
    </row>
    <row r="17" spans="1:13" ht="30" x14ac:dyDescent="0.25">
      <c r="A17" s="29" t="s">
        <v>8</v>
      </c>
      <c r="B17" s="30" t="s">
        <v>24</v>
      </c>
      <c r="C17" s="31">
        <v>76.756226415094332</v>
      </c>
      <c r="D17" s="46">
        <v>0.129748</v>
      </c>
      <c r="E17" s="32">
        <f t="shared" si="6"/>
        <v>64.873999999999995</v>
      </c>
      <c r="F17" s="34">
        <f t="shared" si="0"/>
        <v>-0.15480472360425554</v>
      </c>
      <c r="G17" s="54">
        <v>0</v>
      </c>
      <c r="I17" s="49">
        <f t="shared" si="1"/>
        <v>61.630299999999991</v>
      </c>
      <c r="J17" s="49">
        <f t="shared" si="2"/>
        <v>58.386599999999994</v>
      </c>
      <c r="K17" s="49">
        <f t="shared" si="3"/>
        <v>55.142899999999997</v>
      </c>
      <c r="L17" s="49">
        <f t="shared" si="4"/>
        <v>51.8992</v>
      </c>
      <c r="M17" s="49">
        <f t="shared" si="5"/>
        <v>48.655499999999996</v>
      </c>
    </row>
    <row r="18" spans="1:13" ht="30" x14ac:dyDescent="0.25">
      <c r="A18" s="29" t="s">
        <v>11</v>
      </c>
      <c r="B18" s="30" t="s">
        <v>27</v>
      </c>
      <c r="C18" s="31">
        <v>196.02622641509433</v>
      </c>
      <c r="D18" s="45">
        <v>0.33135799999999999</v>
      </c>
      <c r="E18" s="32">
        <f t="shared" si="6"/>
        <v>165.679</v>
      </c>
      <c r="F18" s="33">
        <f t="shared" si="0"/>
        <v>-0.15481207270109212</v>
      </c>
      <c r="G18" s="54">
        <v>0</v>
      </c>
      <c r="I18" s="49">
        <f t="shared" si="1"/>
        <v>157.39505</v>
      </c>
      <c r="J18" s="49">
        <f t="shared" si="2"/>
        <v>149.11109999999999</v>
      </c>
      <c r="K18" s="49">
        <f t="shared" si="3"/>
        <v>140.82714999999999</v>
      </c>
      <c r="L18" s="49">
        <f t="shared" si="4"/>
        <v>132.54320000000001</v>
      </c>
      <c r="M18" s="49">
        <f t="shared" si="5"/>
        <v>124.25925000000001</v>
      </c>
    </row>
    <row r="19" spans="1:13" ht="60" x14ac:dyDescent="0.25">
      <c r="A19" s="28" t="s">
        <v>21</v>
      </c>
      <c r="B19" s="27" t="s">
        <v>37</v>
      </c>
      <c r="C19" s="24">
        <v>38.924150943396235</v>
      </c>
      <c r="D19" s="47">
        <v>6.5807000000000004E-2</v>
      </c>
      <c r="E19" s="25">
        <f t="shared" si="6"/>
        <v>32.903500000000001</v>
      </c>
      <c r="F19" s="21">
        <f t="shared" si="0"/>
        <v>-0.15467648741141471</v>
      </c>
      <c r="G19" s="54">
        <v>0</v>
      </c>
      <c r="I19" s="49">
        <f t="shared" si="1"/>
        <v>31.258324999999999</v>
      </c>
      <c r="J19" s="49">
        <f t="shared" si="2"/>
        <v>29.613150000000001</v>
      </c>
      <c r="K19" s="49">
        <f t="shared" si="3"/>
        <v>27.967974999999999</v>
      </c>
      <c r="L19" s="49">
        <f t="shared" si="4"/>
        <v>26.322800000000001</v>
      </c>
      <c r="M19" s="49">
        <f t="shared" si="5"/>
        <v>24.677624999999999</v>
      </c>
    </row>
    <row r="20" spans="1:13" ht="30" x14ac:dyDescent="0.25">
      <c r="A20" s="28" t="s">
        <v>20</v>
      </c>
      <c r="B20" s="22" t="s">
        <v>36</v>
      </c>
      <c r="C20" s="24">
        <v>62.470754716981155</v>
      </c>
      <c r="D20" s="47">
        <v>0.105613</v>
      </c>
      <c r="E20" s="25">
        <f t="shared" si="6"/>
        <v>52.8065</v>
      </c>
      <c r="F20" s="21">
        <f t="shared" si="0"/>
        <v>-0.1547004636131627</v>
      </c>
      <c r="G20" s="54">
        <v>0</v>
      </c>
      <c r="I20" s="49">
        <f t="shared" si="1"/>
        <v>50.166174999999996</v>
      </c>
      <c r="J20" s="49">
        <f t="shared" si="2"/>
        <v>47.525849999999998</v>
      </c>
      <c r="K20" s="49">
        <f t="shared" si="3"/>
        <v>44.885525000000001</v>
      </c>
      <c r="L20" s="49">
        <f t="shared" si="4"/>
        <v>42.245200000000004</v>
      </c>
      <c r="M20" s="49">
        <f t="shared" si="5"/>
        <v>39.604875</v>
      </c>
    </row>
    <row r="21" spans="1:13" ht="30" x14ac:dyDescent="0.25">
      <c r="A21" s="28" t="s">
        <v>12</v>
      </c>
      <c r="B21" s="22" t="s">
        <v>28</v>
      </c>
      <c r="C21" s="24">
        <v>156.42245283018877</v>
      </c>
      <c r="D21" s="47">
        <v>0.264401</v>
      </c>
      <c r="E21" s="25">
        <f t="shared" si="6"/>
        <v>132.20050000000001</v>
      </c>
      <c r="F21" s="21">
        <f t="shared" si="0"/>
        <v>-0.15484959091188763</v>
      </c>
      <c r="G21" s="54">
        <v>0</v>
      </c>
      <c r="I21" s="49">
        <f t="shared" si="1"/>
        <v>125.590475</v>
      </c>
      <c r="J21" s="49">
        <f t="shared" si="2"/>
        <v>118.98045</v>
      </c>
      <c r="K21" s="49">
        <f t="shared" si="3"/>
        <v>112.370425</v>
      </c>
      <c r="L21" s="49">
        <f t="shared" si="4"/>
        <v>105.7604</v>
      </c>
      <c r="M21" s="49">
        <f t="shared" si="5"/>
        <v>99.150374999999997</v>
      </c>
    </row>
    <row r="22" spans="1:13" ht="30" x14ac:dyDescent="0.25">
      <c r="A22" s="28" t="s">
        <v>17</v>
      </c>
      <c r="B22" s="22" t="s">
        <v>33</v>
      </c>
      <c r="C22" s="24">
        <v>121.47999999999998</v>
      </c>
      <c r="D22" s="47">
        <v>0.205344</v>
      </c>
      <c r="E22" s="25">
        <f t="shared" si="6"/>
        <v>102.672</v>
      </c>
      <c r="F22" s="21">
        <f t="shared" si="0"/>
        <v>-0.15482383931511345</v>
      </c>
      <c r="G22" s="54">
        <v>0</v>
      </c>
      <c r="I22" s="49">
        <f t="shared" si="1"/>
        <v>97.538399999999996</v>
      </c>
      <c r="J22" s="49">
        <f t="shared" si="2"/>
        <v>92.404799999999994</v>
      </c>
      <c r="K22" s="49">
        <f t="shared" si="3"/>
        <v>87.271199999999993</v>
      </c>
      <c r="L22" s="49">
        <f t="shared" si="4"/>
        <v>82.137600000000006</v>
      </c>
      <c r="M22" s="49">
        <f t="shared" si="5"/>
        <v>77.003999999999991</v>
      </c>
    </row>
    <row r="23" spans="1:13" ht="30" x14ac:dyDescent="0.25">
      <c r="A23" s="28" t="s">
        <v>18</v>
      </c>
      <c r="B23" s="22" t="s">
        <v>34</v>
      </c>
      <c r="C23" s="24">
        <v>117.56622641509429</v>
      </c>
      <c r="D23" s="47">
        <v>0.19872400000000001</v>
      </c>
      <c r="E23" s="25">
        <f t="shared" si="6"/>
        <v>99.362000000000009</v>
      </c>
      <c r="F23" s="21">
        <f t="shared" si="0"/>
        <v>-0.1548423128834647</v>
      </c>
      <c r="G23" s="54">
        <v>0</v>
      </c>
      <c r="I23" s="49">
        <f t="shared" si="1"/>
        <v>94.393900000000002</v>
      </c>
      <c r="J23" s="49">
        <f t="shared" si="2"/>
        <v>89.42580000000001</v>
      </c>
      <c r="K23" s="49">
        <f t="shared" si="3"/>
        <v>84.457700000000003</v>
      </c>
      <c r="L23" s="49">
        <f t="shared" si="4"/>
        <v>79.48960000000001</v>
      </c>
      <c r="M23" s="49">
        <f t="shared" si="5"/>
        <v>74.521500000000003</v>
      </c>
    </row>
    <row r="24" spans="1:13" ht="30" x14ac:dyDescent="0.25">
      <c r="A24" s="28" t="s">
        <v>22</v>
      </c>
      <c r="B24" s="22" t="s">
        <v>38</v>
      </c>
      <c r="C24" s="24">
        <v>99.490943396226371</v>
      </c>
      <c r="D24" s="47">
        <v>0.168186</v>
      </c>
      <c r="E24" s="25">
        <f t="shared" si="6"/>
        <v>84.093000000000004</v>
      </c>
      <c r="F24" s="21">
        <f t="shared" si="0"/>
        <v>-0.15476728705751122</v>
      </c>
      <c r="G24" s="54">
        <v>0</v>
      </c>
      <c r="I24" s="49">
        <f t="shared" si="1"/>
        <v>79.888350000000003</v>
      </c>
      <c r="J24" s="49">
        <f t="shared" si="2"/>
        <v>75.683700000000002</v>
      </c>
      <c r="K24" s="49">
        <f t="shared" si="3"/>
        <v>71.479050000000001</v>
      </c>
      <c r="L24" s="49">
        <f t="shared" si="4"/>
        <v>67.2744</v>
      </c>
      <c r="M24" s="49">
        <f t="shared" si="5"/>
        <v>63.069749999999999</v>
      </c>
    </row>
  </sheetData>
  <sheetProtection algorithmName="SHA-512" hashValue="LvEh4oqrMKA+NCxienFPOySBnqpeVyAVxgmb18bFRPED+QAOhxSJk9WhQPhf4KLJvpUVq1stpLW8RmGUMhGJgg==" saltValue="PKo94K/683CAE90fUYU2Sw==" spinCount="100000" sheet="1" objects="1" scenarios="1" formatCells="0" formatColumns="0" formatRows="0" insertColumns="0" insertRows="0"/>
  <mergeCells count="2">
    <mergeCell ref="I6:M6"/>
    <mergeCell ref="D3:G5"/>
  </mergeCells>
  <conditionalFormatting sqref="A8">
    <cfRule type="containsText" dxfId="46" priority="296" operator="containsText" text="Please Select the HCPCS Code for the Lead Item of the Selected Category">
      <formula>NOT(ISERROR(SEARCH("Please Select the HCPCS Code for the Lead Item of the Selected Category",A8)))</formula>
    </cfRule>
    <cfRule type="containsText" dxfId="45" priority="297" operator="containsText" text="Please Select the HCPCS Code for the Lead Item of the Selected Category">
      <formula>NOT(ISERROR(SEARCH("Please Select the HCPCS Code for the Lead Item of the Selected Category",A8)))</formula>
    </cfRule>
  </conditionalFormatting>
  <conditionalFormatting sqref="B2:D2">
    <cfRule type="containsText" dxfId="44" priority="596" operator="containsText" text="Please Select the HCPCS Code for the Lead Item of the Selected Category">
      <formula>NOT(ISERROR(SEARCH("Please Select the HCPCS Code for the Lead Item of the Selected Category",B2)))</formula>
    </cfRule>
    <cfRule type="containsText" dxfId="43" priority="597" operator="containsText" text="Please Select the HCPCS Code for the Lead Item of the Selected Category">
      <formula>NOT(ISERROR(SEARCH("Please Select the HCPCS Code for the Lead Item of the Selected Category",B2)))</formula>
    </cfRule>
  </conditionalFormatting>
  <conditionalFormatting sqref="C3">
    <cfRule type="containsText" dxfId="42" priority="2" operator="containsText" text="Please Select the HCPCS Code for the Lead Item of the Selected Category">
      <formula>NOT(ISERROR(SEARCH("Please Select the HCPCS Code for the Lead Item of the Selected Category",C3)))</formula>
    </cfRule>
    <cfRule type="containsText" dxfId="41" priority="3" operator="containsText" text="Please Select the HCPCS Code for the Lead Item of the Selected Category">
      <formula>NOT(ISERROR(SEARCH("Please Select the HCPCS Code for the Lead Item of the Selected Category",C3)))</formula>
    </cfRule>
  </conditionalFormatting>
  <conditionalFormatting sqref="D6">
    <cfRule type="cellIs" dxfId="39" priority="295" operator="lessThan">
      <formula>0</formula>
    </cfRule>
  </conditionalFormatting>
  <conditionalFormatting sqref="F8:G24">
    <cfRule type="cellIs" dxfId="38" priority="293" operator="greaterThan">
      <formula>0</formula>
    </cfRule>
    <cfRule type="cellIs" dxfId="37" priority="294" operator="lessThan">
      <formula>0</formula>
    </cfRule>
  </conditionalFormatting>
  <conditionalFormatting sqref="G8">
    <cfRule type="cellIs" dxfId="36" priority="202" stopIfTrue="1" operator="equal">
      <formula>0</formula>
    </cfRule>
    <cfRule type="cellIs" dxfId="35" priority="203" operator="lessThan">
      <formula>$E$8</formula>
    </cfRule>
    <cfRule type="cellIs" dxfId="34" priority="292" operator="greaterThan">
      <formula>$E$8</formula>
    </cfRule>
  </conditionalFormatting>
  <conditionalFormatting sqref="G9">
    <cfRule type="expression" priority="201" stopIfTrue="1">
      <formula>$G$9=0</formula>
    </cfRule>
    <cfRule type="cellIs" dxfId="33" priority="204" operator="lessThan">
      <formula>$E$9</formula>
    </cfRule>
    <cfRule type="cellIs" dxfId="32" priority="291" operator="greaterThan">
      <formula>$E$9</formula>
    </cfRule>
  </conditionalFormatting>
  <conditionalFormatting sqref="G10">
    <cfRule type="expression" priority="200" stopIfTrue="1">
      <formula>$G$10=0</formula>
    </cfRule>
    <cfRule type="cellIs" dxfId="31" priority="205" operator="lessThan">
      <formula>$E$10</formula>
    </cfRule>
    <cfRule type="cellIs" dxfId="30" priority="290" operator="greaterThan">
      <formula>$E$10</formula>
    </cfRule>
  </conditionalFormatting>
  <conditionalFormatting sqref="G11">
    <cfRule type="expression" priority="199" stopIfTrue="1">
      <formula>$G$11=0</formula>
    </cfRule>
    <cfRule type="cellIs" dxfId="29" priority="206" operator="lessThan">
      <formula>$E$11</formula>
    </cfRule>
    <cfRule type="cellIs" dxfId="28" priority="289" operator="greaterThan">
      <formula>$E$11</formula>
    </cfRule>
  </conditionalFormatting>
  <conditionalFormatting sqref="G12">
    <cfRule type="cellIs" priority="198" stopIfTrue="1" operator="equal">
      <formula>0</formula>
    </cfRule>
    <cfRule type="cellIs" dxfId="27" priority="207" operator="lessThan">
      <formula>$E$12</formula>
    </cfRule>
    <cfRule type="cellIs" dxfId="26" priority="288" operator="greaterThan">
      <formula>$E$12</formula>
    </cfRule>
  </conditionalFormatting>
  <conditionalFormatting sqref="G13">
    <cfRule type="expression" priority="197" stopIfTrue="1">
      <formula>$G$13=0</formula>
    </cfRule>
    <cfRule type="cellIs" dxfId="25" priority="208" operator="lessThan">
      <formula>$E$13</formula>
    </cfRule>
    <cfRule type="cellIs" dxfId="24" priority="287" operator="greaterThan">
      <formula>$E$13</formula>
    </cfRule>
  </conditionalFormatting>
  <conditionalFormatting sqref="G14">
    <cfRule type="expression" priority="196" stopIfTrue="1">
      <formula>$G$14=0</formula>
    </cfRule>
    <cfRule type="cellIs" dxfId="23" priority="209" operator="lessThan">
      <formula>$E$14</formula>
    </cfRule>
    <cfRule type="cellIs" dxfId="22" priority="286" operator="greaterThan">
      <formula>$E$14</formula>
    </cfRule>
  </conditionalFormatting>
  <conditionalFormatting sqref="G15">
    <cfRule type="expression" priority="195" stopIfTrue="1">
      <formula>$G$15=0</formula>
    </cfRule>
    <cfRule type="cellIs" dxfId="21" priority="210" operator="lessThan">
      <formula>$E$15</formula>
    </cfRule>
    <cfRule type="cellIs" dxfId="20" priority="285" operator="greaterThan">
      <formula>$E$15</formula>
    </cfRule>
  </conditionalFormatting>
  <conditionalFormatting sqref="G16">
    <cfRule type="expression" priority="194" stopIfTrue="1">
      <formula>$G$16=0</formula>
    </cfRule>
    <cfRule type="cellIs" dxfId="19" priority="211" operator="lessThan">
      <formula>$E$16</formula>
    </cfRule>
    <cfRule type="cellIs" dxfId="18" priority="284" operator="greaterThan">
      <formula>$E$16</formula>
    </cfRule>
  </conditionalFormatting>
  <conditionalFormatting sqref="G17">
    <cfRule type="expression" priority="193" stopIfTrue="1">
      <formula>$G$17=0</formula>
    </cfRule>
    <cfRule type="cellIs" dxfId="17" priority="212" operator="lessThan">
      <formula>$E$17</formula>
    </cfRule>
    <cfRule type="cellIs" dxfId="16" priority="283" operator="greaterThan">
      <formula>$E$17</formula>
    </cfRule>
  </conditionalFormatting>
  <conditionalFormatting sqref="G18">
    <cfRule type="expression" priority="192" stopIfTrue="1">
      <formula>$G$18=0</formula>
    </cfRule>
    <cfRule type="cellIs" dxfId="15" priority="213" operator="lessThan">
      <formula>$E$18</formula>
    </cfRule>
    <cfRule type="cellIs" dxfId="14" priority="282" operator="greaterThan">
      <formula>$E$18</formula>
    </cfRule>
  </conditionalFormatting>
  <conditionalFormatting sqref="G19">
    <cfRule type="expression" priority="191" stopIfTrue="1">
      <formula>$G$19=0</formula>
    </cfRule>
    <cfRule type="cellIs" dxfId="13" priority="214" operator="lessThan">
      <formula>$E$19</formula>
    </cfRule>
    <cfRule type="cellIs" dxfId="12" priority="281" operator="greaterThan">
      <formula>$E$19</formula>
    </cfRule>
  </conditionalFormatting>
  <conditionalFormatting sqref="G20">
    <cfRule type="expression" priority="190" stopIfTrue="1">
      <formula>$G$20=0</formula>
    </cfRule>
    <cfRule type="cellIs" dxfId="11" priority="215" operator="lessThan">
      <formula>$E$20</formula>
    </cfRule>
    <cfRule type="cellIs" dxfId="10" priority="280" operator="greaterThan">
      <formula>$E$20</formula>
    </cfRule>
  </conditionalFormatting>
  <conditionalFormatting sqref="G21">
    <cfRule type="expression" priority="189" stopIfTrue="1">
      <formula>$G$21=0</formula>
    </cfRule>
    <cfRule type="cellIs" dxfId="9" priority="216" operator="lessThan">
      <formula>$E$21</formula>
    </cfRule>
    <cfRule type="cellIs" dxfId="8" priority="279" operator="greaterThan">
      <formula>$E$21</formula>
    </cfRule>
  </conditionalFormatting>
  <conditionalFormatting sqref="G22">
    <cfRule type="expression" priority="188" stopIfTrue="1">
      <formula>$G$22=0</formula>
    </cfRule>
    <cfRule type="cellIs" dxfId="7" priority="217" operator="lessThan">
      <formula>$E$22</formula>
    </cfRule>
    <cfRule type="cellIs" dxfId="6" priority="278" operator="greaterThan">
      <formula>$E$22</formula>
    </cfRule>
  </conditionalFormatting>
  <conditionalFormatting sqref="G23">
    <cfRule type="expression" priority="187" stopIfTrue="1">
      <formula>$G$23=0</formula>
    </cfRule>
    <cfRule type="cellIs" dxfId="5" priority="218" operator="lessThan">
      <formula>$E$23</formula>
    </cfRule>
    <cfRule type="cellIs" dxfId="4" priority="277" operator="greaterThan">
      <formula>$E$23</formula>
    </cfRule>
  </conditionalFormatting>
  <conditionalFormatting sqref="G24">
    <cfRule type="expression" priority="186" stopIfTrue="1">
      <formula>$G$24=0</formula>
    </cfRule>
    <cfRule type="cellIs" dxfId="3" priority="219" operator="lessThan">
      <formula>$E$24</formula>
    </cfRule>
    <cfRule type="cellIs" dxfId="2" priority="276" operator="greaterThan">
      <formula>$E$24</formula>
    </cfRule>
  </conditionalFormatting>
  <conditionalFormatting sqref="D3">
    <cfRule type="cellIs" dxfId="1" priority="1" operator="lessThan">
      <formula>0</formula>
    </cfRule>
  </conditionalFormatting>
  <dataValidations count="2">
    <dataValidation type="decimal" operator="lessThan" allowBlank="1" showInputMessage="1" showErrorMessage="1" sqref="E8:E24" xr:uid="{95AD3AA3-74FB-4F34-92DD-90E50F3BA5F2}">
      <formula1>1070.35</formula1>
    </dataValidation>
    <dataValidation type="decimal" allowBlank="1" showInputMessage="1" showErrorMessage="1" sqref="B5:C5" xr:uid="{8FF35A3E-4F51-42F7-BC87-E29D568DBA87}">
      <formula1>0</formula1>
      <formula2>B4</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AAH Upper Extremity Braces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minau@aahomecare1.onmicrosoft.com</dc:creator>
  <cp:lastModifiedBy>minau@aahomecare1.onmicrosoft.com</cp:lastModifiedBy>
  <dcterms:created xsi:type="dcterms:W3CDTF">2026-06-08T16:52:22Z</dcterms:created>
  <dcterms:modified xsi:type="dcterms:W3CDTF">2026-07-07T19:49:18Z</dcterms:modified>
</cp:coreProperties>
</file>