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C3050F94-F4EC-4A33-BA17-40CB4970B9C6}" xr6:coauthVersionLast="47" xr6:coauthVersionMax="47" xr10:uidLastSave="{00000000-0000-0000-0000-000000000000}"/>
  <bookViews>
    <workbookView xWindow="10905" yWindow="1230" windowWidth="15945" windowHeight="14235" xr2:uid="{0E16B1FE-0DE5-4752-B798-BE6767AC1B5D}"/>
  </bookViews>
  <sheets>
    <sheet name="Instructions" sheetId="12" r:id="rId1"/>
    <sheet name="AAH Upper Extremity Braces Calc" sheetId="1" r:id="rId2"/>
  </sheets>
  <definedNames>
    <definedName name="_xlnm._FilterDatabase" localSheetId="1" hidden="1">'AAH Upper Extremity Braces Calc'!$A$7:$M$7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8" i="1" l="1"/>
  <c r="F8" i="1" s="1"/>
  <c r="I8" i="1" l="1"/>
  <c r="E10" i="1"/>
  <c r="E13" i="1"/>
  <c r="E17" i="1"/>
  <c r="E9" i="1"/>
  <c r="L9" i="1" s="1"/>
  <c r="M10" i="1"/>
  <c r="E19" i="1"/>
  <c r="J19" i="1" s="1"/>
  <c r="E16" i="1"/>
  <c r="F16" i="1" s="1"/>
  <c r="E15" i="1"/>
  <c r="M15" i="1" s="1"/>
  <c r="E23" i="1"/>
  <c r="F23" i="1" s="1"/>
  <c r="E24" i="1"/>
  <c r="E14" i="1"/>
  <c r="M14" i="1" s="1"/>
  <c r="E20" i="1"/>
  <c r="M20" i="1" s="1"/>
  <c r="E12" i="1"/>
  <c r="L12" i="1" s="1"/>
  <c r="E11" i="1"/>
  <c r="F11" i="1" s="1"/>
  <c r="E21" i="1"/>
  <c r="M21" i="1" s="1"/>
  <c r="E18" i="1"/>
  <c r="F18" i="1" s="1"/>
  <c r="M8" i="1"/>
  <c r="L8" i="1"/>
  <c r="K8" i="1"/>
  <c r="J8" i="1"/>
  <c r="E22" i="1"/>
  <c r="J13" i="1" l="1"/>
  <c r="F13" i="1"/>
  <c r="I22" i="1"/>
  <c r="F22" i="1"/>
  <c r="M12" i="1"/>
  <c r="I9" i="1"/>
  <c r="K9" i="1"/>
  <c r="L23" i="1"/>
  <c r="F12" i="1"/>
  <c r="I16" i="1"/>
  <c r="J15" i="1"/>
  <c r="K10" i="1"/>
  <c r="L10" i="1"/>
  <c r="L15" i="1"/>
  <c r="K23" i="1"/>
  <c r="F20" i="1"/>
  <c r="I23" i="1"/>
  <c r="M19" i="1"/>
  <c r="L22" i="1"/>
  <c r="K18" i="1"/>
  <c r="L11" i="1"/>
  <c r="K12" i="1"/>
  <c r="I20" i="1"/>
  <c r="I14" i="1"/>
  <c r="J16" i="1"/>
  <c r="I19" i="1"/>
  <c r="L18" i="1"/>
  <c r="I11" i="1"/>
  <c r="F14" i="1"/>
  <c r="I18" i="1"/>
  <c r="M16" i="1"/>
  <c r="L21" i="1"/>
  <c r="M24" i="1"/>
  <c r="J24" i="1"/>
  <c r="I24" i="1"/>
  <c r="I21" i="1"/>
  <c r="F24" i="1"/>
  <c r="M17" i="1"/>
  <c r="I17" i="1"/>
  <c r="K17" i="1"/>
  <c r="L17" i="1"/>
  <c r="F17" i="1"/>
  <c r="J22" i="1"/>
  <c r="K22" i="1"/>
  <c r="K21" i="1"/>
  <c r="K24" i="1"/>
  <c r="K13" i="1"/>
  <c r="M13" i="1"/>
  <c r="L13" i="1"/>
  <c r="J17" i="1"/>
  <c r="M22" i="1"/>
  <c r="M18" i="1"/>
  <c r="J18" i="1"/>
  <c r="J21" i="1"/>
  <c r="F21" i="1"/>
  <c r="J11" i="1"/>
  <c r="K11" i="1"/>
  <c r="M11" i="1"/>
  <c r="K14" i="1"/>
  <c r="L14" i="1"/>
  <c r="J14" i="1"/>
  <c r="L24" i="1"/>
  <c r="M9" i="1"/>
  <c r="F9" i="1"/>
  <c r="J9" i="1"/>
  <c r="F15" i="1"/>
  <c r="K15" i="1"/>
  <c r="I15" i="1"/>
  <c r="I13" i="1"/>
  <c r="I12" i="1"/>
  <c r="J12" i="1"/>
  <c r="K20" i="1"/>
  <c r="L20" i="1"/>
  <c r="J20" i="1"/>
  <c r="M23" i="1"/>
  <c r="J23" i="1"/>
  <c r="L19" i="1"/>
  <c r="K19" i="1"/>
  <c r="F19" i="1"/>
  <c r="I10" i="1"/>
  <c r="F10" i="1"/>
  <c r="J10" i="1"/>
  <c r="L16" i="1"/>
  <c r="K16" i="1"/>
</calcChain>
</file>

<file path=xl/sharedStrings.xml><?xml version="1.0" encoding="utf-8"?>
<sst xmlns="http://schemas.openxmlformats.org/spreadsheetml/2006/main" count="59" uniqueCount="57">
  <si>
    <t>Lead Item HCPCS:</t>
  </si>
  <si>
    <t>Description:</t>
  </si>
  <si>
    <t>Lead Item Not to Exceed Bid Ceiling:</t>
  </si>
  <si>
    <t>Enter Your Bid:</t>
  </si>
  <si>
    <t>HCPCS Code</t>
  </si>
  <si>
    <t>Description</t>
  </si>
  <si>
    <t>Ratio</t>
  </si>
  <si>
    <t>L3916</t>
  </si>
  <si>
    <r>
      <rPr>
        <sz val="11"/>
        <rFont val="Calibri"/>
        <family val="2"/>
      </rPr>
      <t>L3650</t>
    </r>
  </si>
  <si>
    <r>
      <rPr>
        <sz val="11"/>
        <rFont val="Calibri"/>
        <family val="2"/>
      </rPr>
      <t>L3660</t>
    </r>
  </si>
  <si>
    <r>
      <rPr>
        <sz val="11"/>
        <rFont val="Calibri"/>
        <family val="2"/>
      </rPr>
      <t>L3670</t>
    </r>
  </si>
  <si>
    <r>
      <rPr>
        <sz val="11"/>
        <rFont val="Calibri"/>
        <family val="2"/>
      </rPr>
      <t>L3675</t>
    </r>
  </si>
  <si>
    <r>
      <rPr>
        <sz val="11"/>
        <rFont val="Calibri"/>
        <family val="2"/>
      </rPr>
      <t>L3710</t>
    </r>
  </si>
  <si>
    <r>
      <rPr>
        <sz val="11"/>
        <rFont val="Calibri"/>
        <family val="2"/>
      </rPr>
      <t>L3761</t>
    </r>
  </si>
  <si>
    <r>
      <rPr>
        <sz val="11"/>
        <rFont val="Calibri"/>
        <family val="2"/>
      </rPr>
      <t>L3762</t>
    </r>
  </si>
  <si>
    <r>
      <rPr>
        <sz val="11"/>
        <rFont val="Calibri"/>
        <family val="2"/>
      </rPr>
      <t>L3809</t>
    </r>
  </si>
  <si>
    <r>
      <rPr>
        <sz val="11"/>
        <rFont val="Calibri"/>
        <family val="2"/>
      </rPr>
      <t>L3908</t>
    </r>
  </si>
  <si>
    <r>
      <rPr>
        <sz val="11"/>
        <rFont val="Calibri"/>
        <family val="2"/>
      </rPr>
      <t>L3912</t>
    </r>
  </si>
  <si>
    <r>
      <rPr>
        <sz val="11"/>
        <rFont val="Calibri"/>
        <family val="2"/>
      </rPr>
      <t>L3918</t>
    </r>
  </si>
  <si>
    <r>
      <rPr>
        <sz val="11"/>
        <rFont val="Calibri"/>
        <family val="2"/>
      </rPr>
      <t>L3924</t>
    </r>
  </si>
  <si>
    <r>
      <rPr>
        <sz val="11"/>
        <rFont val="Calibri"/>
        <family val="2"/>
      </rPr>
      <t>L3925</t>
    </r>
  </si>
  <si>
    <r>
      <rPr>
        <sz val="11"/>
        <rFont val="Calibri"/>
        <family val="2"/>
      </rPr>
      <t>L3927</t>
    </r>
  </si>
  <si>
    <r>
      <rPr>
        <sz val="11"/>
        <rFont val="Calibri"/>
        <family val="2"/>
      </rPr>
      <t>L3930</t>
    </r>
  </si>
  <si>
    <r>
      <rPr>
        <sz val="11"/>
        <rFont val="Calibri"/>
        <family val="2"/>
      </rPr>
      <t>L3995KG</t>
    </r>
  </si>
  <si>
    <r>
      <rPr>
        <sz val="11"/>
        <rFont val="Calibri"/>
        <family val="2"/>
      </rPr>
      <t>Shoulder orthosis, figure of eight design abduction restrainer, prefabricated, off-the-shelf</t>
    </r>
  </si>
  <si>
    <r>
      <rPr>
        <sz val="11"/>
        <rFont val="Calibri"/>
        <family val="2"/>
      </rPr>
      <t>Shoulder orthosis, figure of eight design abduction restrainer, canvas and webbing, prefabricated, off-the-shelf</t>
    </r>
  </si>
  <si>
    <r>
      <rPr>
        <sz val="11"/>
        <rFont val="Calibri"/>
        <family val="2"/>
      </rPr>
      <t>Shoulder orthosis, acromio/clavicular (canvas and webbing type), prefabricated, off-the-shelf</t>
    </r>
  </si>
  <si>
    <r>
      <rPr>
        <sz val="11"/>
        <rFont val="Calibri"/>
        <family val="2"/>
      </rPr>
      <t>Shoulder orthosis, vest type abduction restrainer, canvas webbing type or equal, prefabricated, off-the-shelf</t>
    </r>
  </si>
  <si>
    <r>
      <rPr>
        <sz val="11"/>
        <rFont val="Calibri"/>
        <family val="2"/>
      </rPr>
      <t>Elbow orthosis, elastic with metal joints, prefabricated, off-the-shelf</t>
    </r>
  </si>
  <si>
    <r>
      <rPr>
        <sz val="11"/>
        <rFont val="Calibri"/>
        <family val="2"/>
      </rPr>
      <t>Elbow orthosis (eo), with adjustable position locking joint(s), prefabricated, off-the-shelf</t>
    </r>
  </si>
  <si>
    <r>
      <rPr>
        <sz val="11"/>
        <rFont val="Calibri"/>
        <family val="2"/>
      </rPr>
      <t>Elbow orthosis, rigid, without joints, includes soft interface material, prefabricated, off-the-shelf</t>
    </r>
  </si>
  <si>
    <r>
      <rPr>
        <sz val="11"/>
        <rFont val="Calibri"/>
        <family val="2"/>
      </rPr>
      <t>Wrist hand finger orthosis, without joint(s), prefabricated, off-the-shelf, any type</t>
    </r>
  </si>
  <si>
    <r>
      <rPr>
        <sz val="11"/>
        <rFont val="Calibri"/>
        <family val="2"/>
      </rPr>
      <t>Wrist hand orthosis, wrist extension control cock-up, non molded, prefabricated, off-the-shelf</t>
    </r>
  </si>
  <si>
    <r>
      <rPr>
        <sz val="11"/>
        <rFont val="Calibri"/>
        <family val="2"/>
      </rPr>
      <t>Hand finger orthosis (hfo), flexion glove with elastic finger control, prefabricated, off-the-shelf</t>
    </r>
  </si>
  <si>
    <r>
      <rPr>
        <sz val="11"/>
        <rFont val="Calibri"/>
        <family val="2"/>
      </rPr>
      <t>Hand orthosis, metacarpal fracture orthosis, prefabricated, off-the-shelf</t>
    </r>
  </si>
  <si>
    <r>
      <rPr>
        <sz val="11"/>
        <rFont val="Calibri"/>
        <family val="2"/>
      </rPr>
      <t>Hand finger orthosis, without joints, may include soft interface, straps, prefabricated, off-the-shelf</t>
    </r>
  </si>
  <si>
    <r>
      <rPr>
        <sz val="11"/>
        <rFont val="Calibri"/>
        <family val="2"/>
      </rPr>
      <t>Finger orthosis, proximal interphalangeal (pip)/distal interphalangeal (dip), non torsion joint/spring,</t>
    </r>
  </si>
  <si>
    <r>
      <rPr>
        <sz val="11"/>
        <rFont val="Calibri"/>
        <family val="2"/>
      </rPr>
      <t xml:space="preserve">Finger orthosis, proximal interphalangeal (pip)/distal interphalangeal (dip), without joint/spring,
</t>
    </r>
    <r>
      <rPr>
        <sz val="11"/>
        <rFont val="Calibri"/>
        <family val="2"/>
      </rPr>
      <t>extension/flexion (e.g., static or ring type), may include soft interface material, prefabricated, off-the-shelf</t>
    </r>
  </si>
  <si>
    <r>
      <rPr>
        <sz val="11"/>
        <rFont val="Calibri"/>
        <family val="2"/>
      </rPr>
      <t>Hand finger orthosis, includes one or more nontorsion joint(s), turnbuckles, elastic bands/springs, may include</t>
    </r>
  </si>
  <si>
    <r>
      <rPr>
        <sz val="11"/>
        <rFont val="Calibri"/>
        <family val="2"/>
      </rPr>
      <t>Addition to upper extremity orthosis, sock, fracture or equal, each</t>
    </r>
  </si>
  <si>
    <t>Wrist hand orthosis (WHO), includes one or more nontorsion joint(s), elastic bands, turnbuckles, may include soft interface, straps, prefabricated, off-the-shelf</t>
  </si>
  <si>
    <t>Avg 2026 Fee Schedule</t>
  </si>
  <si>
    <t>Single Payment Amount Based on Lead Item Bid Price</t>
  </si>
  <si>
    <t>% Change From Avg 2026 Fee Schedule</t>
  </si>
  <si>
    <t xml:space="preserve"> Enter Your Cost Per Unit: </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</si>
  <si>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</si>
  <si>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</si>
  <si>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</si>
  <si>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</si>
  <si>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</si>
  <si>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</si>
  <si>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t>How Bid Rate Would Affect Pricing for Medicaid &amp; Payers That Base Their Rates on Medicare</t>
  </si>
  <si>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</si>
  <si>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</si>
  <si>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t>** The yellow-highlighted cells indicate where users can enter information. The orange rows display the top  HCPCS codes in the product category based on the 2025 Medicare allowed amount.</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</si>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</sst>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0.0%"/>
    <numFmt numFmtId="165" formatCode="&quot;$&quot;#,##0.00"/>
    <numFmt numFmtId="166" formatCode="&quot;$&quot;#,##0"/>
  </numFmts>
  <fonts count="22" x14ac:knownFonts="1">
    <font>
      <sz val="11"/>
      <color theme="1"/>
      <name val="Aptos Narrow"/>
      <family val="2"/>
      <scheme val="minor"/>
    </font>
    <font>
      <sz val="11"/>
      <color theme="1"/>
      <name val="Aptos Narrow"/>
      <family val="2"/>
      <scheme val="minor"/>
    </font>
    <font>
      <b/>
      <sz val="11"/>
      <color theme="3"/>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sz val="11"/>
      <name val="Aptos Narrow"/>
      <family val="2"/>
      <scheme val="minor"/>
    </font>
    <font>
      <sz val="12"/>
      <name val="Aptos Narrow"/>
      <family val="2"/>
      <scheme val="minor"/>
    </font>
    <font>
      <b/>
      <sz val="11"/>
      <color rgb="FFFF0000"/>
      <name val="Aptos Narrow"/>
      <family val="2"/>
      <scheme val="minor"/>
    </font>
    <font>
      <b/>
      <sz val="12"/>
      <color theme="0"/>
      <name val="Aptos Narrow"/>
      <family val="2"/>
      <scheme val="minor"/>
    </font>
    <font>
      <sz val="12"/>
      <color theme="0"/>
      <name val="Aptos Narrow"/>
      <family val="2"/>
      <scheme val="minor"/>
    </font>
    <font>
      <b/>
      <sz val="12"/>
      <name val="Aptos Narrow"/>
      <family val="2"/>
      <scheme val="minor"/>
    </font>
    <font>
      <sz val="11"/>
      <name val="Calibri"/>
      <family val="2"/>
    </font>
    <font>
      <b/>
      <u/>
      <sz val="12"/>
      <color theme="1"/>
      <name val="Aptos Narrow"/>
      <family val="2"/>
      <scheme val="minor"/>
    </font>
    <font>
      <sz val="12"/>
      <color theme="1" tint="4.9989318521683403E-2"/>
      <name val="Aptos Narrow"/>
      <family val="2"/>
      <scheme val="minor"/>
    </font>
    <font>
      <b/>
      <sz val="12"/>
      <color theme="3"/>
      <name val="Aptos Narrow"/>
      <family val="2"/>
      <scheme val="minor"/>
    </font>
    <font>
      <b/>
      <u/>
      <sz val="16"/>
      <color rgb="FFFF0000"/>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60">
    <xf numFmtId="0" fontId="0" fillId="0" borderId="0" xfId="0"/>
    <xf numFmtId="0" fontId="4" fillId="0" borderId="0" xfId="0" applyFont="1" applyAlignment="1">
      <alignment horizontal="center" vertical="center" wrapText="1"/>
    </xf>
    <xf numFmtId="9" fontId="4" fillId="0" borderId="0" xfId="0" applyNumberFormat="1" applyFont="1" applyAlignment="1">
      <alignment horizontal="center" vertical="center"/>
    </xf>
    <xf numFmtId="164" fontId="5" fillId="0" borderId="0" xfId="0" applyNumberFormat="1" applyFont="1" applyAlignment="1">
      <alignment horizontal="center" vertical="center"/>
    </xf>
    <xf numFmtId="44" fontId="5" fillId="0" borderId="0" xfId="1" applyFont="1" applyAlignment="1">
      <alignment horizontal="center" vertical="center"/>
    </xf>
    <xf numFmtId="0" fontId="4" fillId="0" borderId="0" xfId="0" applyFont="1"/>
    <xf numFmtId="0" fontId="6" fillId="2" borderId="1" xfId="0" applyFont="1" applyFill="1" applyBorder="1" applyAlignment="1">
      <alignment horizontal="center" vertical="center" wrapText="1"/>
    </xf>
    <xf numFmtId="44" fontId="0" fillId="3" borderId="1" xfId="1" applyFont="1" applyFill="1" applyBorder="1" applyAlignment="1">
      <alignment horizontal="center" vertical="center" wrapText="1"/>
    </xf>
    <xf numFmtId="44" fontId="4" fillId="3" borderId="0" xfId="1" applyFont="1" applyFill="1" applyBorder="1" applyAlignment="1">
      <alignment horizontal="center" vertical="center" wrapText="1"/>
    </xf>
    <xf numFmtId="0" fontId="7" fillId="4" borderId="0" xfId="0" applyFont="1" applyFill="1" applyAlignment="1">
      <alignment horizontal="center" vertical="center" wrapText="1"/>
    </xf>
    <xf numFmtId="0" fontId="6" fillId="2" borderId="1" xfId="3"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6" fillId="0" borderId="0" xfId="0" applyNumberFormat="1" applyFont="1" applyAlignment="1">
      <alignment horizontal="center" vertical="center" wrapText="1"/>
    </xf>
    <xf numFmtId="0" fontId="4" fillId="0" borderId="0" xfId="3"/>
    <xf numFmtId="165" fontId="8" fillId="0" borderId="0" xfId="3" applyNumberFormat="1" applyFont="1" applyAlignment="1" applyProtection="1">
      <alignment horizontal="center" vertical="center" wrapText="1"/>
      <protection locked="0"/>
    </xf>
    <xf numFmtId="0" fontId="4" fillId="0" borderId="0" xfId="0" applyFont="1" applyAlignment="1">
      <alignment horizontal="center" vertical="center"/>
    </xf>
    <xf numFmtId="9" fontId="9" fillId="7" borderId="1" xfId="2" applyFont="1" applyFill="1" applyBorder="1" applyAlignment="1">
      <alignment horizontal="center" vertical="center" wrapText="1"/>
    </xf>
    <xf numFmtId="165" fontId="3" fillId="8" borderId="1" xfId="0" applyNumberFormat="1" applyFont="1" applyFill="1" applyBorder="1" applyAlignment="1">
      <alignment horizontal="center" vertical="center" wrapText="1"/>
    </xf>
    <xf numFmtId="7" fontId="10" fillId="8" borderId="1" xfId="1" applyNumberFormat="1" applyFont="1" applyFill="1" applyBorder="1" applyAlignment="1">
      <alignment horizontal="center" vertical="center"/>
    </xf>
    <xf numFmtId="164" fontId="9" fillId="8" borderId="1" xfId="0" applyNumberFormat="1" applyFont="1" applyFill="1" applyBorder="1" applyAlignment="1">
      <alignment horizontal="center" vertical="center"/>
    </xf>
    <xf numFmtId="0" fontId="7" fillId="0" borderId="0" xfId="0" applyFont="1"/>
    <xf numFmtId="164" fontId="9" fillId="3" borderId="1" xfId="0" applyNumberFormat="1" applyFont="1" applyFill="1" applyBorder="1" applyAlignment="1">
      <alignment horizontal="center" vertical="center"/>
    </xf>
    <xf numFmtId="0" fontId="12" fillId="0" borderId="2" xfId="0" applyFont="1" applyBorder="1" applyAlignment="1">
      <alignment horizontal="left" vertical="top" wrapText="1"/>
    </xf>
    <xf numFmtId="165" fontId="2" fillId="6" borderId="1" xfId="3" applyNumberFormat="1" applyFont="1" applyFill="1" applyBorder="1" applyAlignment="1" applyProtection="1">
      <alignment horizontal="center" vertical="center" wrapText="1"/>
      <protection locked="0"/>
    </xf>
    <xf numFmtId="165" fontId="6" fillId="3" borderId="1" xfId="0" applyNumberFormat="1" applyFont="1" applyFill="1" applyBorder="1" applyAlignment="1">
      <alignment horizontal="center" vertical="center" wrapText="1"/>
    </xf>
    <xf numFmtId="7" fontId="7" fillId="3" borderId="1" xfId="1" applyNumberFormat="1" applyFont="1" applyFill="1" applyBorder="1" applyAlignment="1">
      <alignment horizontal="center" vertical="center"/>
    </xf>
    <xf numFmtId="44" fontId="3" fillId="8" borderId="1" xfId="1" applyFont="1" applyFill="1" applyBorder="1" applyAlignment="1">
      <alignment horizontal="center" vertical="center" wrapText="1"/>
    </xf>
    <xf numFmtId="0" fontId="0" fillId="0" borderId="2" xfId="0" applyBorder="1" applyAlignment="1">
      <alignment horizontal="left" vertical="top" wrapText="1"/>
    </xf>
    <xf numFmtId="0" fontId="12" fillId="0" borderId="2" xfId="0" applyFont="1" applyBorder="1" applyAlignment="1">
      <alignment horizontal="center" vertical="center" wrapText="1"/>
    </xf>
    <xf numFmtId="0" fontId="12" fillId="9" borderId="2" xfId="0" applyFont="1" applyFill="1" applyBorder="1" applyAlignment="1">
      <alignment horizontal="center" vertical="center" wrapText="1"/>
    </xf>
    <xf numFmtId="0" fontId="12" fillId="9" borderId="2" xfId="0" applyFont="1" applyFill="1" applyBorder="1" applyAlignment="1">
      <alignment horizontal="left" vertical="top" wrapText="1"/>
    </xf>
    <xf numFmtId="165" fontId="6" fillId="9" borderId="1" xfId="0" applyNumberFormat="1" applyFont="1" applyFill="1" applyBorder="1" applyAlignment="1">
      <alignment horizontal="center" vertical="center" wrapText="1"/>
    </xf>
    <xf numFmtId="7" fontId="7" fillId="9" borderId="1" xfId="1" applyNumberFormat="1" applyFont="1" applyFill="1" applyBorder="1" applyAlignment="1">
      <alignment horizontal="center" vertical="center"/>
    </xf>
    <xf numFmtId="164" fontId="9" fillId="9" borderId="1" xfId="0" applyNumberFormat="1" applyFont="1" applyFill="1" applyBorder="1" applyAlignment="1">
      <alignment horizontal="center" vertical="center"/>
    </xf>
    <xf numFmtId="164" fontId="11" fillId="9" borderId="1" xfId="0" applyNumberFormat="1" applyFont="1" applyFill="1" applyBorder="1" applyAlignment="1">
      <alignment horizontal="center" vertical="center"/>
    </xf>
    <xf numFmtId="0" fontId="0" fillId="0" borderId="1" xfId="0" applyBorder="1" applyAlignment="1">
      <alignment horizontal="left" wrapText="1"/>
    </xf>
    <xf numFmtId="0" fontId="3" fillId="8" borderId="1" xfId="0" applyFont="1" applyFill="1" applyBorder="1" applyAlignment="1">
      <alignment horizontal="left" wrapText="1"/>
    </xf>
    <xf numFmtId="0" fontId="14" fillId="2" borderId="1" xfId="0" applyFont="1" applyFill="1" applyBorder="1" applyAlignment="1">
      <alignment horizontal="center" vertical="center" wrapText="1"/>
    </xf>
    <xf numFmtId="164" fontId="14" fillId="2"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164" fontId="10" fillId="7" borderId="3" xfId="0" applyNumberFormat="1" applyFont="1" applyFill="1" applyBorder="1" applyAlignment="1">
      <alignment horizontal="center" vertical="center" wrapText="1"/>
    </xf>
    <xf numFmtId="44" fontId="10" fillId="7" borderId="1" xfId="1" applyFont="1" applyFill="1" applyBorder="1" applyAlignment="1">
      <alignment horizontal="center" vertical="center" wrapText="1"/>
    </xf>
    <xf numFmtId="164" fontId="4" fillId="3" borderId="0" xfId="1" applyNumberFormat="1" applyFont="1" applyFill="1" applyBorder="1" applyAlignment="1">
      <alignment horizontal="center" vertical="center" wrapText="1"/>
    </xf>
    <xf numFmtId="164" fontId="4" fillId="0" borderId="0" xfId="0" applyNumberFormat="1" applyFont="1" applyAlignment="1">
      <alignment horizontal="center" vertical="center"/>
    </xf>
    <xf numFmtId="164" fontId="3" fillId="8" borderId="1" xfId="2" applyNumberFormat="1" applyFont="1" applyFill="1" applyBorder="1" applyAlignment="1">
      <alignment horizontal="center" vertical="center" wrapText="1"/>
    </xf>
    <xf numFmtId="164" fontId="0" fillId="9" borderId="1" xfId="2" applyNumberFormat="1" applyFont="1" applyFill="1" applyBorder="1" applyAlignment="1">
      <alignment horizontal="center" vertical="center" wrapText="1"/>
    </xf>
    <xf numFmtId="164" fontId="6" fillId="9" borderId="1" xfId="2" applyNumberFormat="1" applyFont="1" applyFill="1" applyBorder="1" applyAlignment="1">
      <alignment horizontal="center" vertical="center" wrapText="1"/>
    </xf>
    <xf numFmtId="164" fontId="0" fillId="3" borderId="1" xfId="2"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7" fontId="7" fillId="0" borderId="1" xfId="0" applyNumberFormat="1" applyFont="1" applyBorder="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left" vertical="center" wrapText="1" indent="5"/>
    </xf>
    <xf numFmtId="0" fontId="20" fillId="0" borderId="0" xfId="0" applyFont="1" applyAlignment="1">
      <alignment vertical="center" wrapText="1"/>
    </xf>
    <xf numFmtId="0" fontId="0" fillId="0" borderId="0" xfId="0" applyAlignment="1">
      <alignment wrapText="1"/>
    </xf>
    <xf numFmtId="44" fontId="15" fillId="6" borderId="1" xfId="1" applyFont="1" applyFill="1" applyBorder="1" applyAlignment="1" applyProtection="1">
      <alignment horizontal="center" vertical="center"/>
      <protection locked="0"/>
    </xf>
    <xf numFmtId="0" fontId="16" fillId="4" borderId="0" xfId="0" applyFont="1" applyFill="1" applyAlignment="1">
      <alignment vertical="center" wrapText="1"/>
    </xf>
    <xf numFmtId="0" fontId="21" fillId="0" borderId="0" xfId="0" applyFont="1" applyAlignment="1">
      <alignment horizontal="center" vertical="center" wrapText="1"/>
    </xf>
    <xf numFmtId="166" fontId="4" fillId="0" borderId="0" xfId="0" applyNumberFormat="1" applyFont="1" applyAlignment="1">
      <alignment vertical="center" wrapText="1"/>
    </xf>
    <xf numFmtId="0" fontId="13" fillId="0" borderId="1" xfId="0" applyFont="1" applyBorder="1" applyAlignment="1">
      <alignment horizontal="center" vertical="center" wrapText="1"/>
    </xf>
    <xf numFmtId="166" fontId="4" fillId="0" borderId="1" xfId="0" applyNumberFormat="1" applyFont="1" applyBorder="1" applyAlignment="1">
      <alignment horizontal="left" vertical="center" wrapText="1"/>
    </xf>
  </cellXfs>
  <cellStyles count="4">
    <cellStyle name="Currency" xfId="1" builtinId="4"/>
    <cellStyle name="Normal" xfId="0" builtinId="0"/>
    <cellStyle name="Normal 2" xfId="3" xr:uid="{C9BE4216-14D3-4065-9B27-2671C7B399D5}"/>
    <cellStyle name="Percent" xfId="2" builtinId="5"/>
  </cellStyles>
  <dxfs count="46">
    <dxf>
      <font>
        <color rgb="FFFF0000"/>
      </font>
      <fill>
        <patternFill patternType="none">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auto="1"/>
      </font>
    </dxf>
    <dxf>
      <font>
        <color rgb="FFFF0000"/>
      </font>
    </dxf>
    <dxf>
      <font>
        <color rgb="FFFF0000"/>
      </font>
      <fill>
        <patternFill patternType="none">
          <bgColor auto="1"/>
        </patternFill>
      </fill>
    </dxf>
    <dxf>
      <font>
        <color rgb="FFFF0000"/>
      </font>
      <fill>
        <patternFill patternType="none">
          <bgColor auto="1"/>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E761A414-1F3F-440E-A2F7-4FCA44355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481853</xdr:colOff>
      <xdr:row>0</xdr:row>
      <xdr:rowOff>201707</xdr:rowOff>
    </xdr:from>
    <xdr:to>
      <xdr:col>1</xdr:col>
      <xdr:colOff>2588558</xdr:colOff>
      <xdr:row>0</xdr:row>
      <xdr:rowOff>770900</xdr:rowOff>
    </xdr:to>
    <xdr:pic>
      <xdr:nvPicPr>
        <xdr:cNvPr id="2" name="Picture 1">
          <a:extLst>
            <a:ext uri="{FF2B5EF4-FFF2-40B4-BE49-F238E27FC236}">
              <a16:creationId xmlns:a16="http://schemas.microsoft.com/office/drawing/2014/main" id="{7ACC95E0-4002-423C-BB4A-AFCBF8E68B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1853" y="201707"/>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6146-FE3B-46EF-A5AD-64596DE7F12E}">
  <dimension ref="A1:D18"/>
  <sheetViews>
    <sheetView tabSelected="1" zoomScale="115" zoomScaleNormal="115" workbookViewId="0">
      <selection activeCell="A7" sqref="A7"/>
    </sheetView>
  </sheetViews>
  <sheetFormatPr defaultColWidth="8.85546875" defaultRowHeight="15" x14ac:dyDescent="0.25"/>
  <cols>
    <col min="1" max="1" width="106.140625" style="53" customWidth="1"/>
  </cols>
  <sheetData>
    <row r="1" spans="1:4" ht="69" customHeight="1" x14ac:dyDescent="0.25"/>
    <row r="2" spans="1:4" ht="37.5" customHeight="1" x14ac:dyDescent="0.25">
      <c r="A2" s="56" t="s">
        <v>45</v>
      </c>
    </row>
    <row r="3" spans="1:4" ht="30" x14ac:dyDescent="0.25">
      <c r="A3" s="50" t="s">
        <v>46</v>
      </c>
    </row>
    <row r="4" spans="1:4" ht="24" customHeight="1" x14ac:dyDescent="0.25">
      <c r="A4" s="51" t="s">
        <v>56</v>
      </c>
    </row>
    <row r="5" spans="1:4" ht="42" customHeight="1" x14ac:dyDescent="0.25">
      <c r="A5" s="51" t="s">
        <v>47</v>
      </c>
    </row>
    <row r="6" spans="1:4" ht="104.25" customHeight="1" x14ac:dyDescent="0.25">
      <c r="A6" s="51" t="s">
        <v>52</v>
      </c>
    </row>
    <row r="7" spans="1:4" ht="88.5" customHeight="1" x14ac:dyDescent="0.25">
      <c r="A7" s="51" t="s">
        <v>53</v>
      </c>
    </row>
    <row r="8" spans="1:4" ht="40.5" customHeight="1" x14ac:dyDescent="0.25">
      <c r="A8" s="51" t="s">
        <v>48</v>
      </c>
    </row>
    <row r="9" spans="1:4" ht="51.75" customHeight="1" x14ac:dyDescent="0.25">
      <c r="A9" s="1" t="s">
        <v>54</v>
      </c>
    </row>
    <row r="10" spans="1:4" ht="73.5" customHeight="1" x14ac:dyDescent="0.25">
      <c r="A10" s="57" t="s">
        <v>55</v>
      </c>
    </row>
    <row r="11" spans="1:4" ht="102.75" customHeight="1" x14ac:dyDescent="0.25">
      <c r="A11" s="52" t="s">
        <v>49</v>
      </c>
    </row>
    <row r="16" spans="1:4" ht="15" customHeight="1" x14ac:dyDescent="0.25">
      <c r="B16" s="57"/>
      <c r="C16" s="57"/>
      <c r="D16" s="57"/>
    </row>
    <row r="17" spans="1:4" ht="15" customHeight="1" x14ac:dyDescent="0.25">
      <c r="A17" s="57"/>
      <c r="B17" s="57"/>
      <c r="C17" s="57"/>
      <c r="D17" s="57"/>
    </row>
    <row r="18" spans="1:4" ht="15" customHeight="1" x14ac:dyDescent="0.25">
      <c r="A18" s="57"/>
      <c r="B18" s="57"/>
      <c r="C18" s="57"/>
      <c r="D18" s="57"/>
    </row>
  </sheetData>
  <sheetProtection algorithmName="SHA-512" hashValue="G0w5gs5mw4AVrNEB1nV4bXEsncJSFzMgUqgHYdiUYCtOb2xQtbvfnXQMP7206ohrZM6h4T3Qjg6lhTp9vMkD1A==" saltValue="sBIDRqONXFweQCIvMeCyAg==" spinCount="100000" sheet="1" objects="1" scenarios="1"/>
  <conditionalFormatting sqref="A10">
    <cfRule type="cellIs" dxfId="0"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D1B32-B826-4776-94BC-612C54461AC2}">
  <dimension ref="A1:M24"/>
  <sheetViews>
    <sheetView zoomScale="85" zoomScaleNormal="85" workbookViewId="0">
      <selection activeCell="B8" sqref="B8"/>
    </sheetView>
  </sheetViews>
  <sheetFormatPr defaultColWidth="9.140625" defaultRowHeight="15.75" x14ac:dyDescent="0.25"/>
  <cols>
    <col min="1" max="1" width="23" style="15" bestFit="1" customWidth="1"/>
    <col min="2" max="2" width="52.7109375" style="1" bestFit="1" customWidth="1"/>
    <col min="3" max="3" width="19.28515625" style="1" customWidth="1"/>
    <col min="4" max="4" width="19.28515625" style="48" customWidth="1"/>
    <col min="5" max="5" width="19.28515625" style="2" customWidth="1"/>
    <col min="6" max="6" width="19.28515625" style="3" customWidth="1"/>
    <col min="7" max="7" width="19.28515625" style="4" customWidth="1"/>
    <col min="8" max="8" width="9.140625" style="5"/>
    <col min="9" max="13" width="10.140625" style="5" customWidth="1"/>
    <col min="14" max="16384" width="9.140625" style="5"/>
  </cols>
  <sheetData>
    <row r="1" spans="1:13" ht="75.75" customHeight="1" x14ac:dyDescent="0.25"/>
    <row r="2" spans="1:13" x14ac:dyDescent="0.25">
      <c r="A2" s="6" t="s">
        <v>0</v>
      </c>
      <c r="B2" s="7" t="s">
        <v>7</v>
      </c>
      <c r="C2" s="8"/>
      <c r="D2" s="42"/>
      <c r="E2" s="1"/>
    </row>
    <row r="3" spans="1:13" ht="45" x14ac:dyDescent="0.25">
      <c r="A3" s="6" t="s">
        <v>1</v>
      </c>
      <c r="B3" s="35" t="s">
        <v>40</v>
      </c>
      <c r="C3" s="9"/>
      <c r="D3" s="59" t="s">
        <v>50</v>
      </c>
      <c r="E3" s="59"/>
      <c r="F3" s="59"/>
      <c r="G3" s="59"/>
      <c r="H3" s="55"/>
    </row>
    <row r="4" spans="1:13" s="13" customFormat="1" ht="30" x14ac:dyDescent="0.25">
      <c r="A4" s="10" t="s">
        <v>2</v>
      </c>
      <c r="B4" s="11">
        <v>591.58000000000004</v>
      </c>
      <c r="C4" s="12"/>
      <c r="D4" s="59"/>
      <c r="E4" s="59"/>
      <c r="F4" s="59"/>
      <c r="G4" s="59"/>
    </row>
    <row r="5" spans="1:13" s="13" customFormat="1" x14ac:dyDescent="0.25">
      <c r="A5" s="10" t="s">
        <v>3</v>
      </c>
      <c r="B5" s="23">
        <v>500</v>
      </c>
      <c r="C5" s="14"/>
      <c r="D5" s="59"/>
      <c r="E5" s="59"/>
      <c r="F5" s="59"/>
      <c r="G5" s="59"/>
    </row>
    <row r="6" spans="1:13" ht="36.75" customHeight="1" x14ac:dyDescent="0.25">
      <c r="D6" s="43"/>
      <c r="E6" s="4"/>
      <c r="F6" s="4"/>
      <c r="I6" s="58" t="s">
        <v>51</v>
      </c>
      <c r="J6" s="58"/>
      <c r="K6" s="58"/>
      <c r="L6" s="58"/>
      <c r="M6" s="58"/>
    </row>
    <row r="7" spans="1:13" ht="47.25" x14ac:dyDescent="0.25">
      <c r="A7" s="37" t="s">
        <v>4</v>
      </c>
      <c r="B7" s="37" t="s">
        <v>5</v>
      </c>
      <c r="C7" s="37" t="s">
        <v>41</v>
      </c>
      <c r="D7" s="38" t="s">
        <v>6</v>
      </c>
      <c r="E7" s="39" t="s">
        <v>42</v>
      </c>
      <c r="F7" s="40" t="s">
        <v>43</v>
      </c>
      <c r="G7" s="41" t="s">
        <v>44</v>
      </c>
      <c r="I7" s="16">
        <v>0.95</v>
      </c>
      <c r="J7" s="16">
        <v>0.9</v>
      </c>
      <c r="K7" s="16">
        <v>0.85</v>
      </c>
      <c r="L7" s="16">
        <v>0.8</v>
      </c>
      <c r="M7" s="16">
        <v>0.75</v>
      </c>
    </row>
    <row r="8" spans="1:13" s="20" customFormat="1" ht="45" x14ac:dyDescent="0.25">
      <c r="A8" s="26" t="s">
        <v>7</v>
      </c>
      <c r="B8" s="36" t="s">
        <v>40</v>
      </c>
      <c r="C8" s="17">
        <v>591.58452830188662</v>
      </c>
      <c r="D8" s="44">
        <v>1</v>
      </c>
      <c r="E8" s="18">
        <f>B5</f>
        <v>500</v>
      </c>
      <c r="F8" s="19">
        <f t="shared" ref="F8:F24" si="0">(E8-C8)/C8</f>
        <v>-0.15481224393203008</v>
      </c>
      <c r="G8" s="54">
        <v>0</v>
      </c>
      <c r="I8" s="49">
        <f t="shared" ref="I8:I24" si="1">($E8*$I$7)</f>
        <v>475</v>
      </c>
      <c r="J8" s="49">
        <f t="shared" ref="J8:J24" si="2">($E8*$J$7)</f>
        <v>450</v>
      </c>
      <c r="K8" s="49">
        <f t="shared" ref="K8:K24" si="3">($E8*$K$7)</f>
        <v>425</v>
      </c>
      <c r="L8" s="49">
        <f t="shared" ref="L8:L24" si="4">($E8*$L$7)</f>
        <v>400</v>
      </c>
      <c r="M8" s="49">
        <f t="shared" ref="M8:M24" si="5">($E8*$M$7)</f>
        <v>375</v>
      </c>
    </row>
    <row r="9" spans="1:13" ht="30" x14ac:dyDescent="0.25">
      <c r="A9" s="29" t="s">
        <v>13</v>
      </c>
      <c r="B9" s="30" t="s">
        <v>29</v>
      </c>
      <c r="C9" s="31">
        <v>558.59792452830231</v>
      </c>
      <c r="D9" s="45">
        <v>0.94426399999999999</v>
      </c>
      <c r="E9" s="32">
        <f t="shared" ref="E9:E24" si="6">$E$8*D9</f>
        <v>472.13200000000001</v>
      </c>
      <c r="F9" s="33">
        <f t="shared" si="0"/>
        <v>-0.1547909878134919</v>
      </c>
      <c r="G9" s="54">
        <v>0</v>
      </c>
      <c r="I9" s="49">
        <f t="shared" si="1"/>
        <v>448.52539999999999</v>
      </c>
      <c r="J9" s="49">
        <f t="shared" si="2"/>
        <v>424.91880000000003</v>
      </c>
      <c r="K9" s="49">
        <f t="shared" si="3"/>
        <v>401.31220000000002</v>
      </c>
      <c r="L9" s="49">
        <f t="shared" si="4"/>
        <v>377.7056</v>
      </c>
      <c r="M9" s="49">
        <f t="shared" si="5"/>
        <v>354.09899999999999</v>
      </c>
    </row>
    <row r="10" spans="1:13" ht="30" x14ac:dyDescent="0.25">
      <c r="A10" s="29" t="s">
        <v>10</v>
      </c>
      <c r="B10" s="30" t="s">
        <v>26</v>
      </c>
      <c r="C10" s="31">
        <v>146.21339622641506</v>
      </c>
      <c r="D10" s="45">
        <v>0.247168</v>
      </c>
      <c r="E10" s="32">
        <f>$E$8*D10</f>
        <v>123.584</v>
      </c>
      <c r="F10" s="33">
        <f t="shared" si="0"/>
        <v>-0.15476965045920194</v>
      </c>
      <c r="G10" s="54">
        <v>0</v>
      </c>
      <c r="I10" s="49">
        <f t="shared" si="1"/>
        <v>117.40479999999999</v>
      </c>
      <c r="J10" s="49">
        <f t="shared" si="2"/>
        <v>111.2256</v>
      </c>
      <c r="K10" s="49">
        <f t="shared" si="3"/>
        <v>105.04640000000001</v>
      </c>
      <c r="L10" s="49">
        <f t="shared" si="4"/>
        <v>98.867200000000011</v>
      </c>
      <c r="M10" s="49">
        <f t="shared" si="5"/>
        <v>92.688000000000002</v>
      </c>
    </row>
    <row r="11" spans="1:13" ht="30" x14ac:dyDescent="0.25">
      <c r="A11" s="29" t="s">
        <v>15</v>
      </c>
      <c r="B11" s="30" t="s">
        <v>31</v>
      </c>
      <c r="C11" s="31">
        <v>279.30396226415087</v>
      </c>
      <c r="D11" s="45">
        <v>0.472132</v>
      </c>
      <c r="E11" s="32">
        <f t="shared" si="6"/>
        <v>236.066</v>
      </c>
      <c r="F11" s="33">
        <f t="shared" si="0"/>
        <v>-0.15480611844402944</v>
      </c>
      <c r="G11" s="54">
        <v>0</v>
      </c>
      <c r="I11" s="49">
        <f t="shared" si="1"/>
        <v>224.2627</v>
      </c>
      <c r="J11" s="49">
        <f t="shared" si="2"/>
        <v>212.45940000000002</v>
      </c>
      <c r="K11" s="49">
        <f t="shared" si="3"/>
        <v>200.65610000000001</v>
      </c>
      <c r="L11" s="49">
        <f t="shared" si="4"/>
        <v>188.8528</v>
      </c>
      <c r="M11" s="49">
        <f t="shared" si="5"/>
        <v>177.04949999999999</v>
      </c>
    </row>
    <row r="12" spans="1:13" ht="30" x14ac:dyDescent="0.25">
      <c r="A12" s="29" t="s">
        <v>16</v>
      </c>
      <c r="B12" s="30" t="s">
        <v>32</v>
      </c>
      <c r="C12" s="31">
        <v>78.120754716981125</v>
      </c>
      <c r="D12" s="45">
        <v>0.13206999999999999</v>
      </c>
      <c r="E12" s="32">
        <f t="shared" si="6"/>
        <v>66.034999999999997</v>
      </c>
      <c r="F12" s="33">
        <f t="shared" si="0"/>
        <v>-0.15470606704666212</v>
      </c>
      <c r="G12" s="54">
        <v>0</v>
      </c>
      <c r="I12" s="49">
        <f t="shared" si="1"/>
        <v>62.733249999999991</v>
      </c>
      <c r="J12" s="49">
        <f t="shared" si="2"/>
        <v>59.4315</v>
      </c>
      <c r="K12" s="49">
        <f t="shared" si="3"/>
        <v>56.129749999999994</v>
      </c>
      <c r="L12" s="49">
        <f t="shared" si="4"/>
        <v>52.828000000000003</v>
      </c>
      <c r="M12" s="49">
        <f t="shared" si="5"/>
        <v>49.526249999999997</v>
      </c>
    </row>
    <row r="13" spans="1:13" ht="45" x14ac:dyDescent="0.25">
      <c r="A13" s="29" t="s">
        <v>9</v>
      </c>
      <c r="B13" s="30" t="s">
        <v>25</v>
      </c>
      <c r="C13" s="31">
        <v>128.38037735849051</v>
      </c>
      <c r="D13" s="45">
        <v>0.21701999999999999</v>
      </c>
      <c r="E13" s="32">
        <f t="shared" si="6"/>
        <v>108.50999999999999</v>
      </c>
      <c r="F13" s="33">
        <f t="shared" si="0"/>
        <v>-0.15477737149038204</v>
      </c>
      <c r="G13" s="54">
        <v>0</v>
      </c>
      <c r="I13" s="49">
        <f t="shared" si="1"/>
        <v>103.08449999999999</v>
      </c>
      <c r="J13" s="49">
        <f t="shared" si="2"/>
        <v>97.658999999999992</v>
      </c>
      <c r="K13" s="49">
        <f t="shared" si="3"/>
        <v>92.233499999999992</v>
      </c>
      <c r="L13" s="49">
        <f t="shared" si="4"/>
        <v>86.807999999999993</v>
      </c>
      <c r="M13" s="49">
        <f t="shared" si="5"/>
        <v>81.382499999999993</v>
      </c>
    </row>
    <row r="14" spans="1:13" ht="30" x14ac:dyDescent="0.25">
      <c r="A14" s="29" t="s">
        <v>19</v>
      </c>
      <c r="B14" s="30" t="s">
        <v>35</v>
      </c>
      <c r="C14" s="31">
        <v>103.44018867924531</v>
      </c>
      <c r="D14" s="45">
        <v>0.174849</v>
      </c>
      <c r="E14" s="32">
        <f t="shared" si="6"/>
        <v>87.424500000000009</v>
      </c>
      <c r="F14" s="33">
        <f t="shared" si="0"/>
        <v>-0.15483042793848614</v>
      </c>
      <c r="G14" s="54">
        <v>0</v>
      </c>
      <c r="I14" s="49">
        <f t="shared" si="1"/>
        <v>83.053274999999999</v>
      </c>
      <c r="J14" s="49">
        <f t="shared" si="2"/>
        <v>78.682050000000004</v>
      </c>
      <c r="K14" s="49">
        <f t="shared" si="3"/>
        <v>74.310825000000008</v>
      </c>
      <c r="L14" s="49">
        <f t="shared" si="4"/>
        <v>69.939600000000013</v>
      </c>
      <c r="M14" s="49">
        <f t="shared" si="5"/>
        <v>65.568375000000003</v>
      </c>
    </row>
    <row r="15" spans="1:13" ht="30" x14ac:dyDescent="0.25">
      <c r="A15" s="29" t="s">
        <v>14</v>
      </c>
      <c r="B15" s="30" t="s">
        <v>30</v>
      </c>
      <c r="C15" s="31">
        <v>119.66547169811328</v>
      </c>
      <c r="D15" s="45">
        <v>0.20228299999999999</v>
      </c>
      <c r="E15" s="32">
        <f t="shared" si="6"/>
        <v>101.14149999999999</v>
      </c>
      <c r="F15" s="33">
        <f t="shared" si="0"/>
        <v>-0.15479796665862594</v>
      </c>
      <c r="G15" s="54">
        <v>0</v>
      </c>
      <c r="I15" s="49">
        <f t="shared" si="1"/>
        <v>96.084424999999996</v>
      </c>
      <c r="J15" s="49">
        <f t="shared" si="2"/>
        <v>91.027349999999998</v>
      </c>
      <c r="K15" s="49">
        <f t="shared" si="3"/>
        <v>85.970274999999987</v>
      </c>
      <c r="L15" s="49">
        <f t="shared" si="4"/>
        <v>80.913200000000003</v>
      </c>
      <c r="M15" s="49">
        <f t="shared" si="5"/>
        <v>75.856124999999992</v>
      </c>
    </row>
    <row r="16" spans="1:13" ht="30" x14ac:dyDescent="0.25">
      <c r="A16" s="29" t="s">
        <v>23</v>
      </c>
      <c r="B16" s="30" t="s">
        <v>39</v>
      </c>
      <c r="C16" s="31">
        <v>42.867735849056601</v>
      </c>
      <c r="D16" s="45">
        <v>7.2470000000000007E-2</v>
      </c>
      <c r="E16" s="32">
        <f t="shared" si="6"/>
        <v>36.235000000000007</v>
      </c>
      <c r="F16" s="33">
        <f t="shared" si="0"/>
        <v>-0.15472559298236327</v>
      </c>
      <c r="G16" s="54">
        <v>0</v>
      </c>
      <c r="I16" s="49">
        <f t="shared" si="1"/>
        <v>34.423250000000003</v>
      </c>
      <c r="J16" s="49">
        <f t="shared" si="2"/>
        <v>32.611500000000007</v>
      </c>
      <c r="K16" s="49">
        <f t="shared" si="3"/>
        <v>30.799750000000003</v>
      </c>
      <c r="L16" s="49">
        <f t="shared" si="4"/>
        <v>28.988000000000007</v>
      </c>
      <c r="M16" s="49">
        <f t="shared" si="5"/>
        <v>27.176250000000003</v>
      </c>
    </row>
    <row r="17" spans="1:13" ht="30" x14ac:dyDescent="0.25">
      <c r="A17" s="29" t="s">
        <v>8</v>
      </c>
      <c r="B17" s="30" t="s">
        <v>24</v>
      </c>
      <c r="C17" s="31">
        <v>76.756226415094332</v>
      </c>
      <c r="D17" s="46">
        <v>0.129748</v>
      </c>
      <c r="E17" s="32">
        <f t="shared" si="6"/>
        <v>64.873999999999995</v>
      </c>
      <c r="F17" s="34">
        <f t="shared" si="0"/>
        <v>-0.15480472360425554</v>
      </c>
      <c r="G17" s="54">
        <v>0</v>
      </c>
      <c r="I17" s="49">
        <f t="shared" si="1"/>
        <v>61.630299999999991</v>
      </c>
      <c r="J17" s="49">
        <f t="shared" si="2"/>
        <v>58.386599999999994</v>
      </c>
      <c r="K17" s="49">
        <f t="shared" si="3"/>
        <v>55.142899999999997</v>
      </c>
      <c r="L17" s="49">
        <f t="shared" si="4"/>
        <v>51.8992</v>
      </c>
      <c r="M17" s="49">
        <f t="shared" si="5"/>
        <v>48.655499999999996</v>
      </c>
    </row>
    <row r="18" spans="1:13" ht="30" x14ac:dyDescent="0.25">
      <c r="A18" s="29" t="s">
        <v>11</v>
      </c>
      <c r="B18" s="30" t="s">
        <v>27</v>
      </c>
      <c r="C18" s="31">
        <v>196.02622641509433</v>
      </c>
      <c r="D18" s="45">
        <v>0.33135799999999999</v>
      </c>
      <c r="E18" s="32">
        <f t="shared" si="6"/>
        <v>165.679</v>
      </c>
      <c r="F18" s="33">
        <f t="shared" si="0"/>
        <v>-0.15481207270109212</v>
      </c>
      <c r="G18" s="54">
        <v>0</v>
      </c>
      <c r="I18" s="49">
        <f t="shared" si="1"/>
        <v>157.39505</v>
      </c>
      <c r="J18" s="49">
        <f t="shared" si="2"/>
        <v>149.11109999999999</v>
      </c>
      <c r="K18" s="49">
        <f t="shared" si="3"/>
        <v>140.82714999999999</v>
      </c>
      <c r="L18" s="49">
        <f t="shared" si="4"/>
        <v>132.54320000000001</v>
      </c>
      <c r="M18" s="49">
        <f t="shared" si="5"/>
        <v>124.25925000000001</v>
      </c>
    </row>
    <row r="19" spans="1:13" ht="60" x14ac:dyDescent="0.25">
      <c r="A19" s="28" t="s">
        <v>21</v>
      </c>
      <c r="B19" s="27" t="s">
        <v>37</v>
      </c>
      <c r="C19" s="24">
        <v>38.924150943396235</v>
      </c>
      <c r="D19" s="47">
        <v>6.5807000000000004E-2</v>
      </c>
      <c r="E19" s="25">
        <f t="shared" si="6"/>
        <v>32.903500000000001</v>
      </c>
      <c r="F19" s="21">
        <f t="shared" si="0"/>
        <v>-0.15467648741141471</v>
      </c>
      <c r="G19" s="54">
        <v>0</v>
      </c>
      <c r="I19" s="49">
        <f t="shared" si="1"/>
        <v>31.258324999999999</v>
      </c>
      <c r="J19" s="49">
        <f t="shared" si="2"/>
        <v>29.613150000000001</v>
      </c>
      <c r="K19" s="49">
        <f t="shared" si="3"/>
        <v>27.967974999999999</v>
      </c>
      <c r="L19" s="49">
        <f t="shared" si="4"/>
        <v>26.322800000000001</v>
      </c>
      <c r="M19" s="49">
        <f t="shared" si="5"/>
        <v>24.677624999999999</v>
      </c>
    </row>
    <row r="20" spans="1:13" ht="30" x14ac:dyDescent="0.25">
      <c r="A20" s="28" t="s">
        <v>20</v>
      </c>
      <c r="B20" s="22" t="s">
        <v>36</v>
      </c>
      <c r="C20" s="24">
        <v>62.470754716981155</v>
      </c>
      <c r="D20" s="47">
        <v>0.105613</v>
      </c>
      <c r="E20" s="25">
        <f t="shared" si="6"/>
        <v>52.8065</v>
      </c>
      <c r="F20" s="21">
        <f t="shared" si="0"/>
        <v>-0.1547004636131627</v>
      </c>
      <c r="G20" s="54">
        <v>0</v>
      </c>
      <c r="I20" s="49">
        <f t="shared" si="1"/>
        <v>50.166174999999996</v>
      </c>
      <c r="J20" s="49">
        <f t="shared" si="2"/>
        <v>47.525849999999998</v>
      </c>
      <c r="K20" s="49">
        <f t="shared" si="3"/>
        <v>44.885525000000001</v>
      </c>
      <c r="L20" s="49">
        <f t="shared" si="4"/>
        <v>42.245200000000004</v>
      </c>
      <c r="M20" s="49">
        <f t="shared" si="5"/>
        <v>39.604875</v>
      </c>
    </row>
    <row r="21" spans="1:13" ht="30" x14ac:dyDescent="0.25">
      <c r="A21" s="28" t="s">
        <v>12</v>
      </c>
      <c r="B21" s="22" t="s">
        <v>28</v>
      </c>
      <c r="C21" s="24">
        <v>156.42245283018877</v>
      </c>
      <c r="D21" s="47">
        <v>0.264401</v>
      </c>
      <c r="E21" s="25">
        <f t="shared" si="6"/>
        <v>132.20050000000001</v>
      </c>
      <c r="F21" s="21">
        <f t="shared" si="0"/>
        <v>-0.15484959091188763</v>
      </c>
      <c r="G21" s="54">
        <v>0</v>
      </c>
      <c r="I21" s="49">
        <f t="shared" si="1"/>
        <v>125.590475</v>
      </c>
      <c r="J21" s="49">
        <f t="shared" si="2"/>
        <v>118.98045</v>
      </c>
      <c r="K21" s="49">
        <f t="shared" si="3"/>
        <v>112.370425</v>
      </c>
      <c r="L21" s="49">
        <f t="shared" si="4"/>
        <v>105.7604</v>
      </c>
      <c r="M21" s="49">
        <f t="shared" si="5"/>
        <v>99.150374999999997</v>
      </c>
    </row>
    <row r="22" spans="1:13" ht="30" x14ac:dyDescent="0.25">
      <c r="A22" s="28" t="s">
        <v>17</v>
      </c>
      <c r="B22" s="22" t="s">
        <v>33</v>
      </c>
      <c r="C22" s="24">
        <v>121.47999999999998</v>
      </c>
      <c r="D22" s="47">
        <v>0.205344</v>
      </c>
      <c r="E22" s="25">
        <f t="shared" si="6"/>
        <v>102.672</v>
      </c>
      <c r="F22" s="21">
        <f t="shared" si="0"/>
        <v>-0.15482383931511345</v>
      </c>
      <c r="G22" s="54">
        <v>0</v>
      </c>
      <c r="I22" s="49">
        <f t="shared" si="1"/>
        <v>97.538399999999996</v>
      </c>
      <c r="J22" s="49">
        <f t="shared" si="2"/>
        <v>92.404799999999994</v>
      </c>
      <c r="K22" s="49">
        <f t="shared" si="3"/>
        <v>87.271199999999993</v>
      </c>
      <c r="L22" s="49">
        <f t="shared" si="4"/>
        <v>82.137600000000006</v>
      </c>
      <c r="M22" s="49">
        <f t="shared" si="5"/>
        <v>77.003999999999991</v>
      </c>
    </row>
    <row r="23" spans="1:13" ht="30" x14ac:dyDescent="0.25">
      <c r="A23" s="28" t="s">
        <v>18</v>
      </c>
      <c r="B23" s="22" t="s">
        <v>34</v>
      </c>
      <c r="C23" s="24">
        <v>117.56622641509429</v>
      </c>
      <c r="D23" s="47">
        <v>0.19872400000000001</v>
      </c>
      <c r="E23" s="25">
        <f t="shared" si="6"/>
        <v>99.362000000000009</v>
      </c>
      <c r="F23" s="21">
        <f t="shared" si="0"/>
        <v>-0.1548423128834647</v>
      </c>
      <c r="G23" s="54">
        <v>0</v>
      </c>
      <c r="I23" s="49">
        <f t="shared" si="1"/>
        <v>94.393900000000002</v>
      </c>
      <c r="J23" s="49">
        <f t="shared" si="2"/>
        <v>89.42580000000001</v>
      </c>
      <c r="K23" s="49">
        <f t="shared" si="3"/>
        <v>84.457700000000003</v>
      </c>
      <c r="L23" s="49">
        <f t="shared" si="4"/>
        <v>79.48960000000001</v>
      </c>
      <c r="M23" s="49">
        <f t="shared" si="5"/>
        <v>74.521500000000003</v>
      </c>
    </row>
    <row r="24" spans="1:13" ht="30" x14ac:dyDescent="0.25">
      <c r="A24" s="28" t="s">
        <v>22</v>
      </c>
      <c r="B24" s="22" t="s">
        <v>38</v>
      </c>
      <c r="C24" s="24">
        <v>99.490943396226371</v>
      </c>
      <c r="D24" s="47">
        <v>0.168186</v>
      </c>
      <c r="E24" s="25">
        <f t="shared" si="6"/>
        <v>84.093000000000004</v>
      </c>
      <c r="F24" s="21">
        <f t="shared" si="0"/>
        <v>-0.15476728705751122</v>
      </c>
      <c r="G24" s="54">
        <v>0</v>
      </c>
      <c r="I24" s="49">
        <f t="shared" si="1"/>
        <v>79.888350000000003</v>
      </c>
      <c r="J24" s="49">
        <f t="shared" si="2"/>
        <v>75.683700000000002</v>
      </c>
      <c r="K24" s="49">
        <f t="shared" si="3"/>
        <v>71.479050000000001</v>
      </c>
      <c r="L24" s="49">
        <f t="shared" si="4"/>
        <v>67.2744</v>
      </c>
      <c r="M24" s="49">
        <f t="shared" si="5"/>
        <v>63.069749999999999</v>
      </c>
    </row>
  </sheetData>
  <sheetProtection algorithmName="SHA-512" hashValue="LvEh4oqrMKA+NCxienFPOySBnqpeVyAVxgmb18bFRPED+QAOhxSJk9WhQPhf4KLJvpUVq1stpLW8RmGUMhGJgg==" saltValue="PKo94K/683CAE90fUYU2Sw==" spinCount="100000" sheet="1" objects="1" scenarios="1" formatCells="0" formatColumns="0" formatRows="0" insertColumns="0" insertRows="0"/>
  <mergeCells count="2">
    <mergeCell ref="I6:M6"/>
    <mergeCell ref="D3:G5"/>
  </mergeCells>
  <conditionalFormatting sqref="A8">
    <cfRule type="containsText" dxfId="45" priority="297" operator="containsText" text="Please Select the HCPCS Code for the Lead Item of the Selected Category">
      <formula>NOT(ISERROR(SEARCH("Please Select the HCPCS Code for the Lead Item of the Selected Category",A8)))</formula>
    </cfRule>
    <cfRule type="containsText" dxfId="44" priority="296" operator="containsText" text="Please Select the HCPCS Code for the Lead Item of the Selected Category">
      <formula>NOT(ISERROR(SEARCH("Please Select the HCPCS Code for the Lead Item of the Selected Category",A8)))</formula>
    </cfRule>
  </conditionalFormatting>
  <conditionalFormatting sqref="B2:D2">
    <cfRule type="containsText" dxfId="43" priority="597" operator="containsText" text="Please Select the HCPCS Code for the Lead Item of the Selected Category">
      <formula>NOT(ISERROR(SEARCH("Please Select the HCPCS Code for the Lead Item of the Selected Category",B2)))</formula>
    </cfRule>
    <cfRule type="containsText" dxfId="42" priority="596" operator="containsText" text="Please Select the HCPCS Code for the Lead Item of the Selected Category">
      <formula>NOT(ISERROR(SEARCH("Please Select the HCPCS Code for the Lead Item of the Selected Category",B2)))</formula>
    </cfRule>
  </conditionalFormatting>
  <conditionalFormatting sqref="C3">
    <cfRule type="containsText" dxfId="41" priority="2" operator="containsText" text="Please Select the HCPCS Code for the Lead Item of the Selected Category">
      <formula>NOT(ISERROR(SEARCH("Please Select the HCPCS Code for the Lead Item of the Selected Category",C3)))</formula>
    </cfRule>
    <cfRule type="containsText" dxfId="40" priority="3" operator="containsText" text="Please Select the HCPCS Code for the Lead Item of the Selected Category">
      <formula>NOT(ISERROR(SEARCH("Please Select the HCPCS Code for the Lead Item of the Selected Category",C3)))</formula>
    </cfRule>
  </conditionalFormatting>
  <conditionalFormatting sqref="D3">
    <cfRule type="cellIs" dxfId="39" priority="1" operator="lessThan">
      <formula>0</formula>
    </cfRule>
  </conditionalFormatting>
  <conditionalFormatting sqref="D6">
    <cfRule type="cellIs" dxfId="38" priority="295" operator="lessThan">
      <formula>0</formula>
    </cfRule>
  </conditionalFormatting>
  <conditionalFormatting sqref="F8:G24">
    <cfRule type="cellIs" dxfId="37" priority="294" operator="lessThan">
      <formula>0</formula>
    </cfRule>
    <cfRule type="cellIs" dxfId="36" priority="293" operator="greaterThan">
      <formula>0</formula>
    </cfRule>
  </conditionalFormatting>
  <conditionalFormatting sqref="G8">
    <cfRule type="cellIs" dxfId="35" priority="292" operator="greaterThan">
      <formula>$E$8</formula>
    </cfRule>
    <cfRule type="cellIs" dxfId="34" priority="202" stopIfTrue="1" operator="equal">
      <formula>0</formula>
    </cfRule>
    <cfRule type="cellIs" dxfId="33" priority="203" operator="lessThan">
      <formula>$E$8</formula>
    </cfRule>
  </conditionalFormatting>
  <conditionalFormatting sqref="G9">
    <cfRule type="cellIs" dxfId="32" priority="291" operator="greaterThan">
      <formula>$E$9</formula>
    </cfRule>
    <cfRule type="expression" priority="201" stopIfTrue="1">
      <formula>$G$9=0</formula>
    </cfRule>
    <cfRule type="cellIs" dxfId="31" priority="204" operator="lessThan">
      <formula>$E$9</formula>
    </cfRule>
  </conditionalFormatting>
  <conditionalFormatting sqref="G10">
    <cfRule type="cellIs" dxfId="30" priority="290" operator="greaterThan">
      <formula>$E$10</formula>
    </cfRule>
    <cfRule type="expression" priority="200" stopIfTrue="1">
      <formula>$G$10=0</formula>
    </cfRule>
    <cfRule type="cellIs" dxfId="29" priority="205" operator="lessThan">
      <formula>$E$10</formula>
    </cfRule>
  </conditionalFormatting>
  <conditionalFormatting sqref="G11">
    <cfRule type="cellIs" dxfId="28" priority="289" operator="greaterThan">
      <formula>$E$11</formula>
    </cfRule>
    <cfRule type="expression" priority="199" stopIfTrue="1">
      <formula>$G$11=0</formula>
    </cfRule>
    <cfRule type="cellIs" dxfId="27" priority="206" operator="lessThan">
      <formula>$E$11</formula>
    </cfRule>
  </conditionalFormatting>
  <conditionalFormatting sqref="G12">
    <cfRule type="cellIs" dxfId="26" priority="288" operator="greaterThan">
      <formula>$E$12</formula>
    </cfRule>
    <cfRule type="cellIs" priority="198" stopIfTrue="1" operator="equal">
      <formula>0</formula>
    </cfRule>
    <cfRule type="cellIs" dxfId="25" priority="207" operator="lessThan">
      <formula>$E$12</formula>
    </cfRule>
  </conditionalFormatting>
  <conditionalFormatting sqref="G13">
    <cfRule type="cellIs" dxfId="24" priority="287" operator="greaterThan">
      <formula>$E$13</formula>
    </cfRule>
    <cfRule type="cellIs" dxfId="23" priority="208" operator="lessThan">
      <formula>$E$13</formula>
    </cfRule>
    <cfRule type="expression" priority="197" stopIfTrue="1">
      <formula>$G$13=0</formula>
    </cfRule>
  </conditionalFormatting>
  <conditionalFormatting sqref="G14">
    <cfRule type="expression" priority="196" stopIfTrue="1">
      <formula>$G$14=0</formula>
    </cfRule>
    <cfRule type="cellIs" dxfId="22" priority="209" operator="lessThan">
      <formula>$E$14</formula>
    </cfRule>
    <cfRule type="cellIs" dxfId="21" priority="286" operator="greaterThan">
      <formula>$E$14</formula>
    </cfRule>
  </conditionalFormatting>
  <conditionalFormatting sqref="G15">
    <cfRule type="cellIs" dxfId="20" priority="285" operator="greaterThan">
      <formula>$E$15</formula>
    </cfRule>
    <cfRule type="expression" priority="195" stopIfTrue="1">
      <formula>$G$15=0</formula>
    </cfRule>
    <cfRule type="cellIs" dxfId="19" priority="210" operator="lessThan">
      <formula>$E$15</formula>
    </cfRule>
  </conditionalFormatting>
  <conditionalFormatting sqref="G16">
    <cfRule type="cellIs" dxfId="18" priority="211" operator="lessThan">
      <formula>$E$16</formula>
    </cfRule>
    <cfRule type="cellIs" dxfId="17" priority="284" operator="greaterThan">
      <formula>$E$16</formula>
    </cfRule>
    <cfRule type="expression" priority="194" stopIfTrue="1">
      <formula>$G$16=0</formula>
    </cfRule>
  </conditionalFormatting>
  <conditionalFormatting sqref="G17">
    <cfRule type="expression" priority="193" stopIfTrue="1">
      <formula>$G$17=0</formula>
    </cfRule>
    <cfRule type="cellIs" dxfId="16" priority="283" operator="greaterThan">
      <formula>$E$17</formula>
    </cfRule>
    <cfRule type="cellIs" dxfId="15" priority="212" operator="lessThan">
      <formula>$E$17</formula>
    </cfRule>
  </conditionalFormatting>
  <conditionalFormatting sqref="G18">
    <cfRule type="cellIs" dxfId="14" priority="213" operator="lessThan">
      <formula>$E$18</formula>
    </cfRule>
    <cfRule type="cellIs" dxfId="13" priority="282" operator="greaterThan">
      <formula>$E$18</formula>
    </cfRule>
    <cfRule type="expression" priority="192" stopIfTrue="1">
      <formula>$G$18=0</formula>
    </cfRule>
  </conditionalFormatting>
  <conditionalFormatting sqref="G19">
    <cfRule type="cellIs" dxfId="12" priority="281" operator="greaterThan">
      <formula>$E$19</formula>
    </cfRule>
    <cfRule type="cellIs" dxfId="11" priority="214" operator="lessThan">
      <formula>$E$19</formula>
    </cfRule>
    <cfRule type="expression" priority="191" stopIfTrue="1">
      <formula>$G$19=0</formula>
    </cfRule>
  </conditionalFormatting>
  <conditionalFormatting sqref="G20">
    <cfRule type="cellIs" dxfId="10" priority="215" operator="lessThan">
      <formula>$E$20</formula>
    </cfRule>
    <cfRule type="cellIs" dxfId="9" priority="280" operator="greaterThan">
      <formula>$E$20</formula>
    </cfRule>
    <cfRule type="expression" priority="190" stopIfTrue="1">
      <formula>$G$20=0</formula>
    </cfRule>
  </conditionalFormatting>
  <conditionalFormatting sqref="G21">
    <cfRule type="expression" priority="189" stopIfTrue="1">
      <formula>$G$21=0</formula>
    </cfRule>
    <cfRule type="cellIs" dxfId="8" priority="216" operator="lessThan">
      <formula>$E$21</formula>
    </cfRule>
    <cfRule type="cellIs" dxfId="7" priority="279" operator="greaterThan">
      <formula>$E$21</formula>
    </cfRule>
  </conditionalFormatting>
  <conditionalFormatting sqref="G22">
    <cfRule type="expression" priority="188" stopIfTrue="1">
      <formula>$G$22=0</formula>
    </cfRule>
    <cfRule type="cellIs" dxfId="6" priority="217" operator="lessThan">
      <formula>$E$22</formula>
    </cfRule>
    <cfRule type="cellIs" dxfId="5" priority="278" operator="greaterThan">
      <formula>$E$22</formula>
    </cfRule>
  </conditionalFormatting>
  <conditionalFormatting sqref="G23">
    <cfRule type="expression" priority="187" stopIfTrue="1">
      <formula>$G$23=0</formula>
    </cfRule>
    <cfRule type="cellIs" dxfId="4" priority="218" operator="lessThan">
      <formula>$E$23</formula>
    </cfRule>
    <cfRule type="cellIs" dxfId="3" priority="277" operator="greaterThan">
      <formula>$E$23</formula>
    </cfRule>
  </conditionalFormatting>
  <conditionalFormatting sqref="G24">
    <cfRule type="cellIs" dxfId="2" priority="276" operator="greaterThan">
      <formula>$E$24</formula>
    </cfRule>
    <cfRule type="cellIs" dxfId="1" priority="219" operator="lessThan">
      <formula>$E$24</formula>
    </cfRule>
    <cfRule type="expression" priority="186" stopIfTrue="1">
      <formula>$G$24=0</formula>
    </cfRule>
  </conditionalFormatting>
  <dataValidations count="2">
    <dataValidation type="decimal" operator="lessThan" allowBlank="1" showInputMessage="1" showErrorMessage="1" sqref="E8:E24" xr:uid="{95AD3AA3-74FB-4F34-92DD-90E50F3BA5F2}">
      <formula1>1070.35</formula1>
    </dataValidation>
    <dataValidation type="decimal" allowBlank="1" showInputMessage="1" showErrorMessage="1" sqref="B5:C5" xr:uid="{8FF35A3E-4F51-42F7-BC87-E29D568DBA87}">
      <formula1>0</formula1>
      <formula2>B4</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AAH Upper Extremity Braces 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2026-06-08T16:52:22Z</dcterms:created>
  <dcterms:modified xsi:type="dcterms:W3CDTF">2026-08-05T17:51:36Z</dcterms:modified>
</cp:coreProperties>
</file>