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e Mairena\My ShareSync\DATA\2025 Executive Committee\Jun 24 EC MTG\"/>
    </mc:Choice>
  </mc:AlternateContent>
  <xr:revisionPtr revIDLastSave="0" documentId="8_{9BAC66D8-793B-4F3F-A1D8-7A635279E9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ashboard 2025" sheetId="17" r:id="rId1"/>
  </sheets>
  <definedNames>
    <definedName name="_xlnm.Print_Area" localSheetId="0">'Dashboard 2025'!$A$1:$I$26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7" l="1"/>
  <c r="D3" i="17"/>
  <c r="F3" i="17" l="1"/>
  <c r="E14" i="17"/>
  <c r="D6" i="17"/>
  <c r="F16" i="17"/>
  <c r="F17" i="17"/>
  <c r="E13" i="17"/>
  <c r="C6" i="17"/>
  <c r="B6" i="17"/>
  <c r="E5" i="17"/>
  <c r="E4" i="17"/>
  <c r="E3" i="17"/>
  <c r="G13" i="17"/>
  <c r="F13" i="17"/>
  <c r="F14" i="17" l="1"/>
  <c r="G14" i="17"/>
  <c r="F4" i="17"/>
  <c r="E6" i="17"/>
</calcChain>
</file>

<file path=xl/sharedStrings.xml><?xml version="1.0" encoding="utf-8"?>
<sst xmlns="http://schemas.openxmlformats.org/spreadsheetml/2006/main" count="30" uniqueCount="24">
  <si>
    <t>Status</t>
  </si>
  <si>
    <t>Revenue</t>
  </si>
  <si>
    <t>Budget to Actual Variance</t>
  </si>
  <si>
    <t>Actual/Budget Revenue Ratio</t>
  </si>
  <si>
    <t>A. New Members</t>
  </si>
  <si>
    <t>C. PEAC</t>
  </si>
  <si>
    <t>TOTAL</t>
  </si>
  <si>
    <t>B. Renewal Members</t>
  </si>
  <si>
    <t>Amount Received</t>
  </si>
  <si>
    <t>Avg Amount Received</t>
  </si>
  <si>
    <t>As of</t>
  </si>
  <si>
    <t>Variance YTD</t>
  </si>
  <si>
    <t>Year to Year Comparison</t>
  </si>
  <si>
    <t>Renewal Rate</t>
  </si>
  <si>
    <t>Budgeted # of Members</t>
  </si>
  <si>
    <t xml:space="preserve">Actual Members </t>
  </si>
  <si>
    <t xml:space="preserve"> Prospect Companies</t>
  </si>
  <si>
    <t>Non Renewals/ Annual Dues</t>
  </si>
  <si>
    <t>Accounts Receivable-Dues</t>
  </si>
  <si>
    <t>1/31/2021</t>
  </si>
  <si>
    <t>w/o mergers 88%</t>
  </si>
  <si>
    <t>21/$136,719</t>
  </si>
  <si>
    <t>16/$28,945</t>
  </si>
  <si>
    <t xml:space="preserve">                AAHomecare Membership Dashboard 5-31-25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</si>
</sst>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/>
    </xf>
    <xf numFmtId="49" fontId="4" fillId="0" borderId="0" xfId="2" applyNumberFormat="1"/>
    <xf numFmtId="164" fontId="6" fillId="0" borderId="0" xfId="2" applyNumberFormat="1" applyFont="1" applyAlignment="1">
      <alignment horizontal="left" vertical="top" wrapText="1"/>
    </xf>
    <xf numFmtId="165" fontId="6" fillId="0" borderId="0" xfId="3" applyNumberFormat="1" applyFont="1" applyAlignment="1">
      <alignment horizontal="left" vertical="top" wrapText="1"/>
    </xf>
    <xf numFmtId="49" fontId="6" fillId="0" borderId="0" xfId="2" applyNumberFormat="1" applyFont="1" applyAlignment="1">
      <alignment horizontal="left" vertical="top" wrapText="1"/>
    </xf>
    <xf numFmtId="165" fontId="4" fillId="0" borderId="0" xfId="3" applyNumberFormat="1" applyFont="1"/>
    <xf numFmtId="9" fontId="4" fillId="0" borderId="0" xfId="4" applyFont="1"/>
    <xf numFmtId="49" fontId="3" fillId="0" borderId="5" xfId="2" applyNumberFormat="1" applyFont="1" applyBorder="1"/>
    <xf numFmtId="1" fontId="3" fillId="0" borderId="1" xfId="3" applyNumberFormat="1" applyFont="1" applyBorder="1"/>
    <xf numFmtId="165" fontId="3" fillId="0" borderId="2" xfId="3" applyNumberFormat="1" applyFont="1" applyBorder="1"/>
    <xf numFmtId="1" fontId="3" fillId="0" borderId="3" xfId="3" applyNumberFormat="1" applyFont="1" applyBorder="1"/>
    <xf numFmtId="165" fontId="3" fillId="0" borderId="4" xfId="3" applyNumberFormat="1" applyFont="1" applyBorder="1"/>
    <xf numFmtId="2" fontId="3" fillId="0" borderId="3" xfId="3" applyNumberFormat="1" applyFont="1" applyBorder="1"/>
    <xf numFmtId="1" fontId="3" fillId="0" borderId="6" xfId="3" applyNumberFormat="1" applyFont="1" applyBorder="1"/>
    <xf numFmtId="165" fontId="3" fillId="0" borderId="7" xfId="3" applyNumberFormat="1" applyFont="1" applyBorder="1"/>
    <xf numFmtId="165" fontId="3" fillId="0" borderId="5" xfId="3" applyNumberFormat="1" applyFont="1" applyBorder="1"/>
    <xf numFmtId="0" fontId="0" fillId="0" borderId="0" xfId="0" applyAlignment="1">
      <alignment horizontal="center"/>
    </xf>
    <xf numFmtId="22" fontId="4" fillId="0" borderId="0" xfId="2" applyNumberFormat="1" applyAlignment="1">
      <alignment horizontal="left" vertical="top" wrapText="1"/>
    </xf>
    <xf numFmtId="165" fontId="0" fillId="0" borderId="0" xfId="0" applyNumberFormat="1" applyAlignment="1">
      <alignment horizontal="center"/>
    </xf>
    <xf numFmtId="4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left"/>
    </xf>
    <xf numFmtId="0" fontId="2" fillId="0" borderId="0" xfId="0" applyFont="1"/>
    <xf numFmtId="9" fontId="0" fillId="0" borderId="0" xfId="0" applyNumberFormat="1" applyAlignment="1">
      <alignment horizontal="left"/>
    </xf>
    <xf numFmtId="165" fontId="0" fillId="0" borderId="0" xfId="1" applyNumberFormat="1" applyFont="1"/>
    <xf numFmtId="9" fontId="4" fillId="0" borderId="5" xfId="7" applyFont="1" applyBorder="1"/>
    <xf numFmtId="0" fontId="8" fillId="0" borderId="0" xfId="0" applyFont="1"/>
    <xf numFmtId="0" fontId="2" fillId="0" borderId="0" xfId="0" applyFont="1" applyAlignment="1">
      <alignment horizontal="right" vertical="top"/>
    </xf>
    <xf numFmtId="14" fontId="9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9" fontId="2" fillId="0" borderId="0" xfId="7" applyFont="1"/>
    <xf numFmtId="0" fontId="8" fillId="0" borderId="0" xfId="0" applyFont="1" applyAlignment="1">
      <alignment horizontal="left"/>
    </xf>
    <xf numFmtId="9" fontId="0" fillId="0" borderId="0" xfId="7" applyFont="1" applyAlignment="1">
      <alignment horizontal="left"/>
    </xf>
    <xf numFmtId="14" fontId="0" fillId="0" borderId="0" xfId="0" applyNumberFormat="1"/>
    <xf numFmtId="0" fontId="0" fillId="0" borderId="0" xfId="0" applyAlignment="1">
      <alignment horizontal="right"/>
    </xf>
    <xf numFmtId="9" fontId="0" fillId="0" borderId="0" xfId="0" applyNumberFormat="1" applyAlignment="1">
      <alignment horizontal="left" vertical="top"/>
    </xf>
    <xf numFmtId="49" fontId="5" fillId="0" borderId="0" xfId="2" applyNumberFormat="1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</cellXfs>
  <cellStyles count="8">
    <cellStyle name="Currency" xfId="1" builtinId="4"/>
    <cellStyle name="Currency 2" xfId="5" xr:uid="{00000000-0005-0000-0000-000001000000}"/>
    <cellStyle name="Currency 3" xfId="3" xr:uid="{00000000-0005-0000-0000-000002000000}"/>
    <cellStyle name="Normal" xfId="0" builtinId="0"/>
    <cellStyle name="Normal 2" xfId="2" xr:uid="{00000000-0005-0000-0000-000004000000}"/>
    <cellStyle name="Normal 3" xfId="6" xr:uid="{00000000-0005-0000-0000-000005000000}"/>
    <cellStyle name="Percent" xfId="7" builtinId="5"/>
    <cellStyle name="Percent 2" xfId="4" xr:uid="{00000000-0005-0000-0000-000007000000}"/>
  </cellStyles>
  <dxfs count="14">
    <dxf>
      <numFmt numFmtId="165" formatCode="_(&quot;$&quot;* #,##0_);_(&quot;$&quot;* \(#,##0\);_(&quot;$&quot;* &quot;-&quot;??_);_(@_)"/>
    </dxf>
    <dxf>
      <numFmt numFmtId="34" formatCode="_(&quot;$&quot;* #,##0.00_);_(&quot;$&quot;* \(#,##0.00\);_(&quot;$&quot;* &quot;-&quot;??_);_(@_)"/>
      <alignment horizontal="center" textRotation="0" indent="0" justifyLastLine="0" shrinkToFit="0" readingOrder="0"/>
    </dxf>
    <dxf>
      <numFmt numFmtId="165" formatCode="_(&quot;$&quot;* #,##0_);_(&quot;$&quot;* \(#,##0\);_(&quot;$&quot;* &quot;-&quot;??_);_(@_)"/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</dxf>
    <dxf>
      <border outline="0"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0" formatCode="@"/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0</xdr:rowOff>
    </xdr:from>
    <xdr:to>
      <xdr:col>6</xdr:col>
      <xdr:colOff>342900</xdr:colOff>
      <xdr:row>0</xdr:row>
      <xdr:rowOff>586740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0A800F9-5268-4D91-8FA3-749D23073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9920" y="0"/>
          <a:ext cx="4419600" cy="58674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63" displayName="Table163" ref="A2:F6" totalsRowShown="0" headerRowDxfId="13" tableBorderDxfId="12" headerRowCellStyle="Normal 2">
  <autoFilter ref="A2:F6" xr:uid="{00000000-0009-0000-0100-000002000000}"/>
  <tableColumns count="6">
    <tableColumn id="1" xr3:uid="{00000000-0010-0000-0000-000001000000}" name="Status" dataDxfId="11" dataCellStyle="Normal 2"/>
    <tableColumn id="2" xr3:uid="{00000000-0010-0000-0000-000002000000}" name="Budgeted # of Members" dataDxfId="10"/>
    <tableColumn id="3" xr3:uid="{00000000-0010-0000-0000-000003000000}" name="Revenue" dataDxfId="9"/>
    <tableColumn id="5" xr3:uid="{00000000-0010-0000-0000-000005000000}" name="Amount Received"/>
    <tableColumn id="6" xr3:uid="{00000000-0010-0000-0000-000006000000}" name="Budget to Actual Variance"/>
    <tableColumn id="7" xr3:uid="{00000000-0010-0000-0000-000007000000}" name="Actual/Budget Revenue Ratio" dataDxfId="8" dataCellStyle="Percent 2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685" displayName="Table685" ref="A12:G14" totalsRowShown="0" headerRowDxfId="7">
  <autoFilter ref="A12:G14" xr:uid="{00000000-0009-0000-0100-000004000000}"/>
  <tableColumns count="7">
    <tableColumn id="1" xr3:uid="{00000000-0010-0000-0100-000001000000}" name="As of" dataDxfId="6"/>
    <tableColumn id="2" xr3:uid="{00000000-0010-0000-0100-000002000000}" name="1/31/2021" dataDxfId="5"/>
    <tableColumn id="5" xr3:uid="{00000000-0010-0000-0100-000005000000}" name="Non Renewals/ Annual Dues" dataDxfId="4"/>
    <tableColumn id="6" xr3:uid="{00000000-0010-0000-0100-000006000000}" name="Actual Members " dataDxfId="3">
      <calculatedColumnFormula>#REF!</calculatedColumnFormula>
    </tableColumn>
    <tableColumn id="7" xr3:uid="{00000000-0010-0000-0100-000007000000}" name="Amount Received" dataDxfId="2">
      <calculatedColumnFormula>D3</calculatedColumnFormula>
    </tableColumn>
    <tableColumn id="8" xr3:uid="{00000000-0010-0000-0100-000008000000}" name="Avg Amount Received" dataDxfId="1">
      <calculatedColumnFormula>E13/D13</calculatedColumnFormula>
    </tableColumn>
    <tableColumn id="9" xr3:uid="{00000000-0010-0000-0100-000009000000}" name="Variance YTD" dataDxfId="0">
      <calculatedColumnFormula>Table685[[#This Row],[Amount Received]]-E16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6"/>
  <sheetViews>
    <sheetView tabSelected="1" workbookViewId="0">
      <selection activeCell="C10" sqref="C10"/>
    </sheetView>
  </sheetViews>
  <sheetFormatPr defaultRowHeight="15" x14ac:dyDescent="0.25"/>
  <cols>
    <col min="1" max="1" width="28.85546875" bestFit="1" customWidth="1"/>
    <col min="2" max="2" width="14.140625" bestFit="1" customWidth="1"/>
    <col min="3" max="3" width="15.140625" bestFit="1" customWidth="1"/>
    <col min="4" max="4" width="12.5703125" bestFit="1" customWidth="1"/>
    <col min="5" max="5" width="19.5703125" bestFit="1" customWidth="1"/>
    <col min="6" max="6" width="15.140625" bestFit="1" customWidth="1"/>
    <col min="7" max="7" width="14.42578125" bestFit="1" customWidth="1"/>
    <col min="8" max="8" width="16.42578125" bestFit="1" customWidth="1"/>
    <col min="9" max="11" width="14.85546875" customWidth="1"/>
  </cols>
  <sheetData>
    <row r="1" spans="1:10" ht="120" customHeight="1" x14ac:dyDescent="0.25">
      <c r="A1" s="40" t="s">
        <v>23</v>
      </c>
      <c r="B1" s="40"/>
      <c r="C1" s="40"/>
      <c r="D1" s="40"/>
      <c r="E1" s="40"/>
      <c r="F1" s="40"/>
      <c r="G1" s="40"/>
      <c r="H1" s="40"/>
      <c r="I1" s="40"/>
      <c r="J1" s="37"/>
    </row>
    <row r="2" spans="1:10" ht="24.75" thickBot="1" x14ac:dyDescent="0.3">
      <c r="A2" s="18" t="s">
        <v>0</v>
      </c>
      <c r="B2" s="3" t="s">
        <v>14</v>
      </c>
      <c r="C2" s="4" t="s">
        <v>1</v>
      </c>
      <c r="D2" s="5" t="s">
        <v>8</v>
      </c>
      <c r="E2" s="5" t="s">
        <v>2</v>
      </c>
      <c r="F2" s="5" t="s">
        <v>3</v>
      </c>
      <c r="I2" s="22"/>
    </row>
    <row r="3" spans="1:10" x14ac:dyDescent="0.25">
      <c r="A3" s="2" t="s">
        <v>4</v>
      </c>
      <c r="B3" s="9">
        <v>60</v>
      </c>
      <c r="C3" s="10">
        <v>250000</v>
      </c>
      <c r="D3" s="6">
        <f>27063+42271+37255+22583+3850+38245.83</f>
        <v>171267.83000000002</v>
      </c>
      <c r="E3" s="6">
        <f>D3-C3</f>
        <v>-78732.169999999984</v>
      </c>
      <c r="F3" s="7">
        <f>D3/C3</f>
        <v>0.68507132000000004</v>
      </c>
      <c r="J3" s="25"/>
    </row>
    <row r="4" spans="1:10" x14ac:dyDescent="0.25">
      <c r="A4" s="2" t="s">
        <v>7</v>
      </c>
      <c r="B4" s="11">
        <v>290</v>
      </c>
      <c r="C4" s="12">
        <v>2613457</v>
      </c>
      <c r="D4" s="6">
        <f>335752+176288+389963+280844+154500+302250</f>
        <v>1639597</v>
      </c>
      <c r="E4" s="6">
        <f>D4-C4</f>
        <v>-973860</v>
      </c>
      <c r="F4" s="7">
        <f>D4/C4</f>
        <v>0.62736712331597577</v>
      </c>
      <c r="J4" s="25"/>
    </row>
    <row r="5" spans="1:10" x14ac:dyDescent="0.25">
      <c r="A5" s="2" t="s">
        <v>5</v>
      </c>
      <c r="B5" s="13"/>
      <c r="C5" s="12">
        <v>0</v>
      </c>
      <c r="D5" s="6">
        <v>1650</v>
      </c>
      <c r="E5" s="6">
        <f>D5-C5</f>
        <v>1650</v>
      </c>
      <c r="F5" s="7"/>
      <c r="J5" s="25"/>
    </row>
    <row r="6" spans="1:10" x14ac:dyDescent="0.25">
      <c r="A6" s="8" t="s">
        <v>6</v>
      </c>
      <c r="B6" s="14">
        <f>SUBTOTAL(109,B3:B5)</f>
        <v>350</v>
      </c>
      <c r="C6" s="15">
        <f>SUBTOTAL(109,C3:C5)</f>
        <v>2863457</v>
      </c>
      <c r="D6" s="16">
        <f>SUBTOTAL(109,D3:D5)</f>
        <v>1812514.83</v>
      </c>
      <c r="E6" s="16">
        <f>SUM(E3:E5)</f>
        <v>-1050942.17</v>
      </c>
      <c r="F6" s="28"/>
      <c r="H6" s="27"/>
      <c r="J6" s="25"/>
    </row>
    <row r="8" spans="1:10" x14ac:dyDescent="0.25">
      <c r="A8" s="29" t="s">
        <v>16</v>
      </c>
      <c r="B8" s="29">
        <v>2184</v>
      </c>
    </row>
    <row r="9" spans="1:10" x14ac:dyDescent="0.25">
      <c r="A9" s="29" t="s">
        <v>18</v>
      </c>
      <c r="B9" s="27">
        <v>313039</v>
      </c>
    </row>
    <row r="11" spans="1:10" x14ac:dyDescent="0.25">
      <c r="A11" s="41" t="s">
        <v>12</v>
      </c>
      <c r="B11" s="42"/>
      <c r="C11" s="42"/>
      <c r="D11" s="42"/>
      <c r="E11" s="42"/>
      <c r="F11" s="42"/>
      <c r="G11" s="42"/>
    </row>
    <row r="12" spans="1:10" ht="30" x14ac:dyDescent="0.25">
      <c r="A12" s="30" t="s">
        <v>10</v>
      </c>
      <c r="B12" s="31" t="s">
        <v>19</v>
      </c>
      <c r="C12" s="32" t="s">
        <v>17</v>
      </c>
      <c r="D12" s="32" t="s">
        <v>15</v>
      </c>
      <c r="E12" s="32" t="s">
        <v>8</v>
      </c>
      <c r="F12" s="32" t="s">
        <v>9</v>
      </c>
      <c r="G12" s="33" t="s">
        <v>11</v>
      </c>
      <c r="I12" s="1"/>
    </row>
    <row r="13" spans="1:10" x14ac:dyDescent="0.25">
      <c r="A13" s="1" t="s">
        <v>4</v>
      </c>
      <c r="B13" s="1"/>
      <c r="C13" s="17"/>
      <c r="D13" s="21">
        <v>25</v>
      </c>
      <c r="E13" s="19">
        <f>D3</f>
        <v>171267.83000000002</v>
      </c>
      <c r="F13" s="20">
        <f>E13/D13</f>
        <v>6850.7132000000011</v>
      </c>
      <c r="G13" s="22">
        <f>Table685[[#This Row],[Amount Received]]-E16</f>
        <v>27114.830000000016</v>
      </c>
      <c r="I13" s="1"/>
    </row>
    <row r="14" spans="1:10" x14ac:dyDescent="0.25">
      <c r="A14" s="1" t="s">
        <v>7</v>
      </c>
      <c r="B14" s="1"/>
      <c r="C14" s="17" t="s">
        <v>21</v>
      </c>
      <c r="D14" s="21">
        <v>258</v>
      </c>
      <c r="E14" s="19">
        <f>D4</f>
        <v>1639597</v>
      </c>
      <c r="F14" s="20">
        <f>E14/D14</f>
        <v>6355.0271317829456</v>
      </c>
      <c r="G14" s="22">
        <f>Table685[[#This Row],[Amount Received]]-E17</f>
        <v>-1951</v>
      </c>
      <c r="I14" s="1"/>
    </row>
    <row r="15" spans="1:10" s="25" customFormat="1" x14ac:dyDescent="0.25">
      <c r="A15" s="23" t="s">
        <v>10</v>
      </c>
      <c r="B15" s="24">
        <v>45443</v>
      </c>
      <c r="D15" s="34"/>
    </row>
    <row r="16" spans="1:10" x14ac:dyDescent="0.25">
      <c r="A16" s="1" t="s">
        <v>4</v>
      </c>
      <c r="B16" s="1"/>
      <c r="C16" s="17"/>
      <c r="D16" s="17">
        <v>18</v>
      </c>
      <c r="E16" s="19">
        <v>144153</v>
      </c>
      <c r="F16" s="20">
        <f>E16/D16</f>
        <v>8008.5</v>
      </c>
      <c r="I16" s="1"/>
    </row>
    <row r="17" spans="1:9" x14ac:dyDescent="0.25">
      <c r="A17" s="1" t="s">
        <v>7</v>
      </c>
      <c r="B17" s="1"/>
      <c r="C17" s="17" t="s">
        <v>22</v>
      </c>
      <c r="D17" s="21">
        <v>268</v>
      </c>
      <c r="E17" s="19">
        <v>1641548</v>
      </c>
      <c r="F17" s="20">
        <f>E17/D17</f>
        <v>6125.1791044776119</v>
      </c>
      <c r="I17" s="1"/>
    </row>
    <row r="18" spans="1:9" x14ac:dyDescent="0.25">
      <c r="A18" s="1"/>
      <c r="B18" s="1"/>
      <c r="C18" s="17"/>
      <c r="D18" s="21"/>
      <c r="E18" s="19"/>
      <c r="F18" s="20"/>
      <c r="I18" s="1"/>
    </row>
    <row r="19" spans="1:9" x14ac:dyDescent="0.25">
      <c r="A19" s="35"/>
      <c r="B19" s="36"/>
    </row>
    <row r="20" spans="1:9" x14ac:dyDescent="0.25">
      <c r="A20" s="23" t="s">
        <v>13</v>
      </c>
    </row>
    <row r="21" spans="1:9" x14ac:dyDescent="0.25">
      <c r="A21" s="38">
        <v>2024</v>
      </c>
      <c r="B21" s="39">
        <v>0.88</v>
      </c>
    </row>
    <row r="22" spans="1:9" x14ac:dyDescent="0.25">
      <c r="A22" s="38">
        <v>2023</v>
      </c>
      <c r="B22" s="39">
        <v>0.86</v>
      </c>
      <c r="C22" t="s">
        <v>20</v>
      </c>
    </row>
    <row r="23" spans="1:9" x14ac:dyDescent="0.25">
      <c r="A23" s="38">
        <v>2022</v>
      </c>
      <c r="B23" s="26">
        <v>0.96</v>
      </c>
    </row>
    <row r="24" spans="1:9" x14ac:dyDescent="0.25">
      <c r="A24" s="38">
        <v>2021</v>
      </c>
      <c r="B24" s="26">
        <v>0.98</v>
      </c>
    </row>
    <row r="25" spans="1:9" x14ac:dyDescent="0.25">
      <c r="A25">
        <v>2020</v>
      </c>
      <c r="B25" s="26">
        <v>0.91</v>
      </c>
      <c r="C25" s="22"/>
    </row>
    <row r="26" spans="1:9" x14ac:dyDescent="0.25">
      <c r="B26" s="26"/>
    </row>
  </sheetData>
  <mergeCells count="2">
    <mergeCell ref="A1:I1"/>
    <mergeCell ref="A11:G11"/>
  </mergeCells>
  <pageMargins left="0.7" right="0.7" top="0.75" bottom="0.75" header="0.3" footer="0.3"/>
  <pageSetup scale="80" orientation="landscape" r:id="rId1"/>
  <headerFooter>
    <oddHeader xml:space="preserve">&amp;R
</oddHeader>
  </headerFooter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Dashboard 2025</vt:lpstr>
      <vt:lpstr>'Dashboard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Cherie Newell</dc:creator>
  <cp:lastModifiedBy>suem@aahomecare1.onmicrosoft.com</cp:lastModifiedBy>
  <cp:lastPrinted>2025-02-14T17:38:59Z</cp:lastPrinted>
  <dcterms:created xsi:type="dcterms:W3CDTF">2018-02-05T17:38:03Z</dcterms:created>
  <dcterms:modified xsi:type="dcterms:W3CDTF">2025-06-17T16:02:50Z</dcterms:modified>
</cp:coreProperties>
</file>